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comments7.xml" ContentType="application/vnd.openxmlformats-officedocument.spreadsheetml.comments+xml"/>
  <Override PartName="/xl/drawings/drawing4.xml" ContentType="application/vnd.openxmlformats-officedocument.drawing+xml"/>
  <Override PartName="/xl/comments8.xml" ContentType="application/vnd.openxmlformats-officedocument.spreadsheetml.comments+xml"/>
  <Override PartName="/xl/drawings/drawing5.xml" ContentType="application/vnd.openxmlformats-officedocument.drawing+xml"/>
  <Override PartName="/xl/comments9.xml" ContentType="application/vnd.openxmlformats-officedocument.spreadsheetml.comments+xml"/>
  <Override PartName="/xl/drawings/drawing6.xml" ContentType="application/vnd.openxmlformats-officedocument.drawing+xml"/>
  <Override PartName="/xl/comments10.xml" ContentType="application/vnd.openxmlformats-officedocument.spreadsheetml.comments+xml"/>
  <Override PartName="/xl/drawings/drawing7.xml" ContentType="application/vnd.openxmlformats-officedocument.drawing+xml"/>
  <Override PartName="/xl/comments11.xml" ContentType="application/vnd.openxmlformats-officedocument.spreadsheetml.comments+xml"/>
  <Override PartName="/xl/drawings/drawing8.xml" ContentType="application/vnd.openxmlformats-officedocument.drawing+xml"/>
  <Override PartName="/xl/comments12.xml" ContentType="application/vnd.openxmlformats-officedocument.spreadsheetml.comments+xml"/>
  <Override PartName="/xl/drawings/drawing9.xml" ContentType="application/vnd.openxmlformats-officedocument.drawing+xml"/>
  <Override PartName="/xl/comments13.xml" ContentType="application/vnd.openxmlformats-officedocument.spreadsheetml.comments+xml"/>
  <Override PartName="/xl/drawings/drawing10.xml" ContentType="application/vnd.openxmlformats-officedocument.drawing+xml"/>
  <Override PartName="/xl/comments14.xml" ContentType="application/vnd.openxmlformats-officedocument.spreadsheetml.comments+xml"/>
  <Override PartName="/xl/drawings/drawing11.xml" ContentType="application/vnd.openxmlformats-officedocument.drawing+xml"/>
  <Override PartName="/xl/comments15.xml" ContentType="application/vnd.openxmlformats-officedocument.spreadsheetml.comments+xml"/>
  <Override PartName="/xl/drawings/drawing12.xml" ContentType="application/vnd.openxmlformats-officedocument.drawing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 tabRatio="811" firstSheet="10"/>
  </bookViews>
  <sheets>
    <sheet name="S1スギ・ヒノキ1" sheetId="107" r:id="rId1"/>
    <sheet name="S1スギ・ヒノキ2" sheetId="181" r:id="rId2"/>
    <sheet name="S1スギ・ヒノキ3" sheetId="182" r:id="rId3"/>
    <sheet name="平均S1スギ・ヒノキ" sheetId="113" r:id="rId4"/>
    <sheet name="S1立枯木2" sheetId="242" r:id="rId5"/>
    <sheet name="S2アカマツ4" sheetId="183" r:id="rId6"/>
    <sheet name="S3アカマツ5" sheetId="229" r:id="rId7"/>
    <sheet name="S4アカマツ6" sheetId="230" r:id="rId8"/>
    <sheet name="S5アカマツ7" sheetId="231" r:id="rId9"/>
    <sheet name="Ｓ6広葉樹8" sheetId="187" r:id="rId10"/>
    <sheet name="Ｓ6広葉樹9" sheetId="232" r:id="rId11"/>
    <sheet name="Ｓ6広葉樹10" sheetId="233" r:id="rId12"/>
    <sheet name="Ｓ6広葉樹11" sheetId="234" r:id="rId13"/>
    <sheet name="Ｓ6広葉樹12" sheetId="235" r:id="rId14"/>
    <sheet name="Ｓ6広葉樹13" sheetId="236" r:id="rId15"/>
    <sheet name="Ｓ6広葉樹14" sheetId="237" r:id="rId16"/>
    <sheet name="平均S6広葉樹" sheetId="244" r:id="rId17"/>
    <sheet name="S6立枯木12" sheetId="243" r:id="rId18"/>
  </sheets>
  <definedNames>
    <definedName name="_xlnm._FilterDatabase" localSheetId="0" hidden="1">S1スギ・ヒノキ1!$A$3:$I$43</definedName>
    <definedName name="_xlnm._FilterDatabase" localSheetId="1" hidden="1">S1スギ・ヒノキ2!$A$3:$I$43</definedName>
    <definedName name="_xlnm._FilterDatabase" localSheetId="2" hidden="1">S1スギ・ヒノキ3!$A$3:$I$43</definedName>
    <definedName name="_xlnm._FilterDatabase" localSheetId="5" hidden="1">S2アカマツ4!$A$3:$I$43</definedName>
    <definedName name="_xlnm._FilterDatabase" localSheetId="6" hidden="1">S3アカマツ5!$A$3:$I$43</definedName>
    <definedName name="_xlnm._FilterDatabase" localSheetId="7" hidden="1">S4アカマツ6!$A$3:$I$43</definedName>
    <definedName name="_xlnm._FilterDatabase" localSheetId="8" hidden="1">S5アカマツ7!$A$3:$I$43</definedName>
    <definedName name="_xlnm._FilterDatabase" localSheetId="11" hidden="1">Ｓ6広葉樹10!$A$3:$I$43</definedName>
    <definedName name="_xlnm._FilterDatabase" localSheetId="12" hidden="1">Ｓ6広葉樹11!$A$3:$I$43</definedName>
    <definedName name="_xlnm._FilterDatabase" localSheetId="13" hidden="1">Ｓ6広葉樹12!$A$3:$I$43</definedName>
    <definedName name="_xlnm._FilterDatabase" localSheetId="14" hidden="1">Ｓ6広葉樹13!$A$3:$I$43</definedName>
    <definedName name="_xlnm._FilterDatabase" localSheetId="15" hidden="1">Ｓ6広葉樹14!$A$3:$I$43</definedName>
    <definedName name="_xlnm._FilterDatabase" localSheetId="9" hidden="1">Ｓ6広葉樹8!$A$3:$I$43</definedName>
    <definedName name="_xlnm._FilterDatabase" localSheetId="10" hidden="1">Ｓ6広葉樹9!$A$3:$I$43</definedName>
    <definedName name="_xlnm.Print_Area" localSheetId="0">S1スギ・ヒノキ1!$A$2:$I$70</definedName>
    <definedName name="_xlnm.Print_Area" localSheetId="1">S1スギ・ヒノキ2!$A$2:$I$70</definedName>
    <definedName name="_xlnm.Print_Area" localSheetId="2">S1スギ・ヒノキ3!$A$2:$I$70</definedName>
    <definedName name="_xlnm.Print_Area" localSheetId="4">S1立枯木2!$A$2:$I$69</definedName>
    <definedName name="_xlnm.Print_Area" localSheetId="5">S2アカマツ4!$A$2:$I$70</definedName>
    <definedName name="_xlnm.Print_Area" localSheetId="6">S3アカマツ5!$A$2:$I$70</definedName>
    <definedName name="_xlnm.Print_Area" localSheetId="7">S4アカマツ6!$A$2:$I$70</definedName>
    <definedName name="_xlnm.Print_Area" localSheetId="8">S5アカマツ7!$A$2:$I$70</definedName>
    <definedName name="_xlnm.Print_Area" localSheetId="11">Ｓ6広葉樹10!$A$2:$I$70</definedName>
    <definedName name="_xlnm.Print_Area" localSheetId="12">Ｓ6広葉樹11!$A$2:$I$70</definedName>
    <definedName name="_xlnm.Print_Area" localSheetId="13">Ｓ6広葉樹12!$A$2:$I$70</definedName>
    <definedName name="_xlnm.Print_Area" localSheetId="14">Ｓ6広葉樹13!$A$2:$I$70</definedName>
    <definedName name="_xlnm.Print_Area" localSheetId="15">Ｓ6広葉樹14!$A$2:$I$70</definedName>
    <definedName name="_xlnm.Print_Area" localSheetId="9">Ｓ6広葉樹8!$A$2:$I$70</definedName>
    <definedName name="_xlnm.Print_Area" localSheetId="10">Ｓ6広葉樹9!$A$2:$I$70</definedName>
    <definedName name="_xlnm.Print_Area" localSheetId="17">S6立枯木12!$A$2:$I$69</definedName>
    <definedName name="_xlnm.Print_Area" localSheetId="3">平均S1スギ・ヒノキ!$A$5:$K$79</definedName>
    <definedName name="_xlnm.Print_Area" localSheetId="16">平均S6広葉樹!$A$5:$K$79</definedName>
  </definedNames>
  <calcPr calcId="152511" calcMode="manual"/>
</workbook>
</file>

<file path=xl/calcChain.xml><?xml version="1.0" encoding="utf-8"?>
<calcChain xmlns="http://schemas.openxmlformats.org/spreadsheetml/2006/main">
  <c r="G57" i="243" l="1"/>
  <c r="G54" i="243"/>
  <c r="G50" i="243"/>
  <c r="I46" i="243" s="1"/>
  <c r="G47" i="243"/>
  <c r="D47" i="237" l="1"/>
  <c r="J74" i="244"/>
  <c r="I74" i="244"/>
  <c r="H74" i="244"/>
  <c r="G74" i="244"/>
  <c r="F74" i="244"/>
  <c r="E74" i="244"/>
  <c r="D74" i="244"/>
  <c r="C74" i="244"/>
  <c r="J67" i="244"/>
  <c r="I67" i="244"/>
  <c r="H67" i="244"/>
  <c r="G67" i="244"/>
  <c r="F67" i="244"/>
  <c r="E67" i="244"/>
  <c r="D67" i="244"/>
  <c r="C67" i="244"/>
  <c r="J59" i="244"/>
  <c r="I59" i="244"/>
  <c r="H59" i="244"/>
  <c r="G59" i="244"/>
  <c r="F59" i="244"/>
  <c r="E59" i="244"/>
  <c r="D59" i="244"/>
  <c r="J46" i="244"/>
  <c r="I46" i="244"/>
  <c r="H46" i="244"/>
  <c r="G46" i="244"/>
  <c r="F46" i="244"/>
  <c r="E46" i="244"/>
  <c r="D46" i="244"/>
  <c r="C46" i="244"/>
  <c r="J39" i="244"/>
  <c r="I39" i="244"/>
  <c r="H39" i="244"/>
  <c r="G39" i="244"/>
  <c r="F39" i="244"/>
  <c r="E39" i="244"/>
  <c r="D39" i="244"/>
  <c r="C39" i="244"/>
  <c r="J32" i="244"/>
  <c r="I32" i="244"/>
  <c r="H32" i="244"/>
  <c r="G32" i="244"/>
  <c r="F32" i="244"/>
  <c r="E32" i="244"/>
  <c r="D32" i="244"/>
  <c r="J24" i="244"/>
  <c r="I24" i="244"/>
  <c r="H24" i="244"/>
  <c r="G24" i="244"/>
  <c r="F24" i="244"/>
  <c r="E24" i="244"/>
  <c r="D24" i="244"/>
  <c r="C24" i="244"/>
  <c r="J17" i="244"/>
  <c r="I17" i="244"/>
  <c r="H17" i="244"/>
  <c r="G17" i="244"/>
  <c r="F17" i="244"/>
  <c r="E17" i="244"/>
  <c r="D17" i="244"/>
  <c r="C17" i="244"/>
  <c r="J9" i="244"/>
  <c r="I9" i="244"/>
  <c r="H9" i="244"/>
  <c r="G9" i="244"/>
  <c r="F9" i="244"/>
  <c r="E9" i="244"/>
  <c r="D9" i="244"/>
  <c r="A5" i="244"/>
  <c r="G70" i="244"/>
  <c r="E75" i="244"/>
  <c r="F25" i="244"/>
  <c r="J27" i="244"/>
  <c r="F13" i="244"/>
  <c r="F10" i="244"/>
  <c r="D43" i="244"/>
  <c r="E40" i="244"/>
  <c r="F20" i="244"/>
  <c r="D60" i="244"/>
  <c r="F34" i="244"/>
  <c r="J26" i="244"/>
  <c r="F77" i="244"/>
  <c r="G19" i="244"/>
  <c r="D11" i="244"/>
  <c r="G69" i="244"/>
  <c r="G63" i="244"/>
  <c r="G25" i="244"/>
  <c r="G68" i="244"/>
  <c r="E70" i="244"/>
  <c r="G49" i="244"/>
  <c r="E12" i="244"/>
  <c r="G10" i="244"/>
  <c r="I41" i="244"/>
  <c r="I60" i="244"/>
  <c r="F70" i="244"/>
  <c r="E61" i="244"/>
  <c r="F26" i="244"/>
  <c r="E19" i="244"/>
  <c r="I13" i="244"/>
  <c r="J21" i="244"/>
  <c r="I62" i="244"/>
  <c r="D50" i="244"/>
  <c r="E20" i="244"/>
  <c r="G11" i="244"/>
  <c r="G78" i="244"/>
  <c r="I27" i="244"/>
  <c r="E18" i="244"/>
  <c r="G36" i="244"/>
  <c r="J18" i="244"/>
  <c r="G76" i="244"/>
  <c r="F11" i="244"/>
  <c r="D62" i="244"/>
  <c r="F68" i="244"/>
  <c r="G61" i="244"/>
  <c r="F40" i="244"/>
  <c r="G60" i="244"/>
  <c r="D18" i="244"/>
  <c r="D19" i="244"/>
  <c r="G18" i="244"/>
  <c r="D25" i="244"/>
  <c r="H13" i="244"/>
  <c r="D10" i="244"/>
  <c r="I28" i="244"/>
  <c r="I12" i="244"/>
  <c r="I40" i="244"/>
  <c r="G50" i="244"/>
  <c r="F61" i="244"/>
  <c r="I42" i="244"/>
  <c r="H21" i="244"/>
  <c r="G48" i="244"/>
  <c r="E62" i="244"/>
  <c r="D33" i="244"/>
  <c r="D12" i="244"/>
  <c r="E35" i="244"/>
  <c r="F69" i="244"/>
  <c r="I61" i="244"/>
  <c r="I78" i="244"/>
  <c r="E78" i="244"/>
  <c r="F28" i="244"/>
  <c r="D70" i="244"/>
  <c r="I20" i="244"/>
  <c r="E21" i="244"/>
  <c r="E49" i="244"/>
  <c r="E26" i="244"/>
  <c r="E63" i="244"/>
  <c r="F35" i="244"/>
  <c r="D49" i="244"/>
  <c r="I10" i="244"/>
  <c r="D47" i="244"/>
  <c r="I69" i="244"/>
  <c r="D42" i="244"/>
  <c r="I48" i="244"/>
  <c r="D34" i="244"/>
  <c r="I70" i="244"/>
  <c r="H28" i="244"/>
  <c r="I25" i="244"/>
  <c r="G20" i="244"/>
  <c r="G21" i="244"/>
  <c r="I26" i="244"/>
  <c r="D41" i="244"/>
  <c r="G12" i="244"/>
  <c r="D63" i="244"/>
  <c r="G77" i="244"/>
  <c r="E47" i="244"/>
  <c r="E48" i="244"/>
  <c r="G75" i="244"/>
  <c r="D78" i="244"/>
  <c r="E28" i="244"/>
  <c r="D20" i="244"/>
  <c r="D13" i="244"/>
  <c r="D21" i="244"/>
  <c r="D36" i="244"/>
  <c r="G33" i="244"/>
  <c r="D76" i="244"/>
  <c r="F18" i="244"/>
  <c r="H27" i="244"/>
  <c r="D27" i="244"/>
  <c r="F42" i="244"/>
  <c r="I19" i="244"/>
  <c r="D71" i="244"/>
  <c r="F76" i="244"/>
  <c r="G40" i="244"/>
  <c r="I49" i="244"/>
  <c r="H20" i="244"/>
  <c r="J11" i="244"/>
  <c r="H12" i="244"/>
  <c r="F43" i="244"/>
  <c r="E60" i="244"/>
  <c r="E33" i="244"/>
  <c r="F71" i="244"/>
  <c r="I76" i="244"/>
  <c r="F48" i="244"/>
  <c r="E34" i="244"/>
  <c r="F60" i="244"/>
  <c r="E41" i="244"/>
  <c r="F12" i="244"/>
  <c r="J10" i="244"/>
  <c r="D26" i="244"/>
  <c r="J13" i="244"/>
  <c r="F78" i="244"/>
  <c r="I50" i="244"/>
  <c r="I75" i="244"/>
  <c r="D68" i="244"/>
  <c r="H25" i="244"/>
  <c r="F36" i="244"/>
  <c r="E43" i="244"/>
  <c r="F21" i="244"/>
  <c r="D40" i="244"/>
  <c r="E10" i="244"/>
  <c r="G35" i="244"/>
  <c r="G71" i="244"/>
  <c r="G13" i="244"/>
  <c r="H11" i="244"/>
  <c r="I68" i="244"/>
  <c r="G62" i="244"/>
  <c r="F27" i="244"/>
  <c r="J19" i="244"/>
  <c r="I34" i="244"/>
  <c r="G42" i="244"/>
  <c r="H18" i="244"/>
  <c r="I77" i="244"/>
  <c r="F63" i="244"/>
  <c r="J12" i="244"/>
  <c r="F19" i="244"/>
  <c r="E11" i="244"/>
  <c r="D28" i="244"/>
  <c r="E68" i="244"/>
  <c r="G28" i="244"/>
  <c r="G43" i="244"/>
  <c r="D77" i="244"/>
  <c r="I21" i="244"/>
  <c r="D48" i="244"/>
  <c r="E36" i="244"/>
  <c r="D69" i="244"/>
  <c r="I47" i="244"/>
  <c r="G41" i="244"/>
  <c r="F49" i="244"/>
  <c r="E27" i="244"/>
  <c r="E77" i="244"/>
  <c r="E42" i="244"/>
  <c r="E50" i="244"/>
  <c r="D35" i="244"/>
  <c r="G27" i="244"/>
  <c r="E71" i="244"/>
  <c r="F41" i="244"/>
  <c r="E76" i="244"/>
  <c r="G34" i="244"/>
  <c r="H26" i="244"/>
  <c r="I35" i="244"/>
  <c r="I18" i="244"/>
  <c r="H19" i="244"/>
  <c r="J20" i="244"/>
  <c r="E25" i="244"/>
  <c r="I11" i="244"/>
  <c r="I71" i="244"/>
  <c r="F47" i="244"/>
  <c r="F33" i="244"/>
  <c r="F62" i="244"/>
  <c r="G26" i="244"/>
  <c r="F75" i="244"/>
  <c r="I63" i="244"/>
  <c r="D61" i="244"/>
  <c r="J28" i="244"/>
  <c r="I36" i="244"/>
  <c r="F50" i="244"/>
  <c r="E69" i="244"/>
  <c r="I33" i="244"/>
  <c r="H10" i="244"/>
  <c r="D75" i="244"/>
  <c r="J25" i="244"/>
  <c r="I43" i="244"/>
  <c r="G47" i="244"/>
  <c r="E13" i="244"/>
  <c r="C18" i="244" l="1"/>
  <c r="C19" i="244" s="1"/>
  <c r="C13" i="244"/>
  <c r="K13" i="244" s="1"/>
  <c r="C12" i="244"/>
  <c r="K12" i="244" s="1"/>
  <c r="C10" i="244"/>
  <c r="C11" i="244"/>
  <c r="K11" i="244" s="1"/>
  <c r="C25" i="244"/>
  <c r="C26" i="244"/>
  <c r="C27" i="244"/>
  <c r="C28" i="244"/>
  <c r="D57" i="243"/>
  <c r="E54" i="243"/>
  <c r="D54" i="243"/>
  <c r="D56" i="243" s="1"/>
  <c r="C54" i="243"/>
  <c r="D50" i="243"/>
  <c r="E47" i="243"/>
  <c r="E49" i="243" s="1"/>
  <c r="D47" i="243"/>
  <c r="D61" i="243" s="1"/>
  <c r="AJ43" i="243"/>
  <c r="AI43" i="243"/>
  <c r="AH43" i="243"/>
  <c r="AG43" i="243"/>
  <c r="AF43" i="243"/>
  <c r="AE43" i="243"/>
  <c r="AD43" i="243"/>
  <c r="AC43" i="243"/>
  <c r="AB43" i="243"/>
  <c r="AA43" i="243"/>
  <c r="Z43" i="243"/>
  <c r="Y43" i="243"/>
  <c r="X43" i="243"/>
  <c r="W43" i="243"/>
  <c r="V43" i="243"/>
  <c r="U43" i="243"/>
  <c r="T43" i="243"/>
  <c r="S43" i="243"/>
  <c r="R43" i="243"/>
  <c r="Q43" i="243"/>
  <c r="P43" i="243"/>
  <c r="O43" i="243"/>
  <c r="N43" i="243"/>
  <c r="M43" i="243"/>
  <c r="L43" i="243"/>
  <c r="K43" i="243"/>
  <c r="F43" i="243"/>
  <c r="AJ42" i="243"/>
  <c r="AI42" i="243"/>
  <c r="AH42" i="243"/>
  <c r="AG42" i="243"/>
  <c r="AF42" i="243"/>
  <c r="AE42" i="243"/>
  <c r="AD42" i="243"/>
  <c r="AC42" i="243"/>
  <c r="AB42" i="243"/>
  <c r="AA42" i="243"/>
  <c r="Z42" i="243"/>
  <c r="Y42" i="243"/>
  <c r="X42" i="243"/>
  <c r="W42" i="243"/>
  <c r="V42" i="243"/>
  <c r="U42" i="243"/>
  <c r="T42" i="243"/>
  <c r="S42" i="243"/>
  <c r="R42" i="243"/>
  <c r="Q42" i="243"/>
  <c r="P42" i="243"/>
  <c r="O42" i="243"/>
  <c r="N42" i="243"/>
  <c r="M42" i="243"/>
  <c r="L42" i="243"/>
  <c r="K42" i="243"/>
  <c r="F42" i="243"/>
  <c r="AJ41" i="243"/>
  <c r="AI41" i="243"/>
  <c r="AH41" i="243"/>
  <c r="AG41" i="243"/>
  <c r="AF41" i="243"/>
  <c r="AE41" i="243"/>
  <c r="AD41" i="243"/>
  <c r="AC41" i="243"/>
  <c r="AB41" i="243"/>
  <c r="AA41" i="243"/>
  <c r="Z41" i="243"/>
  <c r="Y41" i="243"/>
  <c r="X41" i="243"/>
  <c r="W41" i="243"/>
  <c r="V41" i="243"/>
  <c r="U41" i="243"/>
  <c r="T41" i="243"/>
  <c r="S41" i="243"/>
  <c r="R41" i="243"/>
  <c r="Q41" i="243"/>
  <c r="P41" i="243"/>
  <c r="O41" i="243"/>
  <c r="N41" i="243"/>
  <c r="M41" i="243"/>
  <c r="L41" i="243"/>
  <c r="K41" i="243"/>
  <c r="F41" i="243"/>
  <c r="AJ40" i="243"/>
  <c r="AI40" i="243"/>
  <c r="AH40" i="243"/>
  <c r="AG40" i="243"/>
  <c r="AF40" i="243"/>
  <c r="AE40" i="243"/>
  <c r="AD40" i="243"/>
  <c r="AC40" i="243"/>
  <c r="AB40" i="243"/>
  <c r="AA40" i="243"/>
  <c r="Z40" i="243"/>
  <c r="Y40" i="243"/>
  <c r="X40" i="243"/>
  <c r="W40" i="243"/>
  <c r="V40" i="243"/>
  <c r="U40" i="243"/>
  <c r="T40" i="243"/>
  <c r="S40" i="243"/>
  <c r="R40" i="243"/>
  <c r="Q40" i="243"/>
  <c r="P40" i="243"/>
  <c r="O40" i="243"/>
  <c r="N40" i="243"/>
  <c r="M40" i="243"/>
  <c r="L40" i="243"/>
  <c r="K40" i="243"/>
  <c r="F40" i="243"/>
  <c r="AJ39" i="243"/>
  <c r="AI39" i="243"/>
  <c r="AH39" i="243"/>
  <c r="AG39" i="243"/>
  <c r="AF39" i="243"/>
  <c r="AE39" i="243"/>
  <c r="AD39" i="243"/>
  <c r="AC39" i="243"/>
  <c r="AB39" i="243"/>
  <c r="AA39" i="243"/>
  <c r="Z39" i="243"/>
  <c r="Y39" i="243"/>
  <c r="X39" i="243"/>
  <c r="W39" i="243"/>
  <c r="V39" i="243"/>
  <c r="U39" i="243"/>
  <c r="T39" i="243"/>
  <c r="S39" i="243"/>
  <c r="R39" i="243"/>
  <c r="Q39" i="243"/>
  <c r="P39" i="243"/>
  <c r="O39" i="243"/>
  <c r="N39" i="243"/>
  <c r="M39" i="243"/>
  <c r="L39" i="243"/>
  <c r="K39" i="243"/>
  <c r="F39" i="243"/>
  <c r="AJ38" i="243"/>
  <c r="AI38" i="243"/>
  <c r="AH38" i="243"/>
  <c r="AG38" i="243"/>
  <c r="AF38" i="243"/>
  <c r="AE38" i="243"/>
  <c r="AD38" i="243"/>
  <c r="AC38" i="243"/>
  <c r="AB38" i="243"/>
  <c r="AA38" i="243"/>
  <c r="Z38" i="243"/>
  <c r="Y38" i="243"/>
  <c r="X38" i="243"/>
  <c r="W38" i="243"/>
  <c r="V38" i="243"/>
  <c r="U38" i="243"/>
  <c r="T38" i="243"/>
  <c r="S38" i="243"/>
  <c r="R38" i="243"/>
  <c r="Q38" i="243"/>
  <c r="P38" i="243"/>
  <c r="O38" i="243"/>
  <c r="N38" i="243"/>
  <c r="M38" i="243"/>
  <c r="L38" i="243"/>
  <c r="K38" i="243"/>
  <c r="F38" i="243"/>
  <c r="AJ37" i="243"/>
  <c r="AI37" i="243"/>
  <c r="AH37" i="243"/>
  <c r="AG37" i="243"/>
  <c r="AF37" i="243"/>
  <c r="AE37" i="243"/>
  <c r="AD37" i="243"/>
  <c r="AC37" i="243"/>
  <c r="AB37" i="243"/>
  <c r="AA37" i="243"/>
  <c r="Z37" i="243"/>
  <c r="Y37" i="243"/>
  <c r="X37" i="243"/>
  <c r="W37" i="243"/>
  <c r="V37" i="243"/>
  <c r="U37" i="243"/>
  <c r="T37" i="243"/>
  <c r="S37" i="243"/>
  <c r="R37" i="243"/>
  <c r="Q37" i="243"/>
  <c r="P37" i="243"/>
  <c r="O37" i="243"/>
  <c r="N37" i="243"/>
  <c r="M37" i="243"/>
  <c r="L37" i="243"/>
  <c r="K37" i="243"/>
  <c r="F37" i="243"/>
  <c r="AJ36" i="243"/>
  <c r="AI36" i="243"/>
  <c r="AH36" i="243"/>
  <c r="AG36" i="243"/>
  <c r="AF36" i="243"/>
  <c r="AE36" i="243"/>
  <c r="AD36" i="243"/>
  <c r="AC36" i="243"/>
  <c r="AB36" i="243"/>
  <c r="AA36" i="243"/>
  <c r="Z36" i="243"/>
  <c r="Y36" i="243"/>
  <c r="X36" i="243"/>
  <c r="W36" i="243"/>
  <c r="V36" i="243"/>
  <c r="U36" i="243"/>
  <c r="T36" i="243"/>
  <c r="S36" i="243"/>
  <c r="R36" i="243"/>
  <c r="Q36" i="243"/>
  <c r="P36" i="243"/>
  <c r="O36" i="243"/>
  <c r="N36" i="243"/>
  <c r="M36" i="243"/>
  <c r="L36" i="243"/>
  <c r="K36" i="243"/>
  <c r="F36" i="243"/>
  <c r="AJ35" i="243"/>
  <c r="AI35" i="243"/>
  <c r="AH35" i="243"/>
  <c r="AG35" i="243"/>
  <c r="AF35" i="243"/>
  <c r="AE35" i="243"/>
  <c r="AD35" i="243"/>
  <c r="AC35" i="243"/>
  <c r="AB35" i="243"/>
  <c r="AA35" i="243"/>
  <c r="Z35" i="243"/>
  <c r="Y35" i="243"/>
  <c r="X35" i="243"/>
  <c r="W35" i="243"/>
  <c r="V35" i="243"/>
  <c r="U35" i="243"/>
  <c r="T35" i="243"/>
  <c r="S35" i="243"/>
  <c r="R35" i="243"/>
  <c r="Q35" i="243"/>
  <c r="P35" i="243"/>
  <c r="O35" i="243"/>
  <c r="N35" i="243"/>
  <c r="M35" i="243"/>
  <c r="L35" i="243"/>
  <c r="K35" i="243"/>
  <c r="F35" i="243"/>
  <c r="AJ34" i="243"/>
  <c r="AI34" i="243"/>
  <c r="AH34" i="243"/>
  <c r="AG34" i="243"/>
  <c r="AF34" i="243"/>
  <c r="AE34" i="243"/>
  <c r="AD34" i="243"/>
  <c r="AC34" i="243"/>
  <c r="AB34" i="243"/>
  <c r="AA34" i="243"/>
  <c r="Z34" i="243"/>
  <c r="Y34" i="243"/>
  <c r="X34" i="243"/>
  <c r="W34" i="243"/>
  <c r="V34" i="243"/>
  <c r="U34" i="243"/>
  <c r="T34" i="243"/>
  <c r="S34" i="243"/>
  <c r="R34" i="243"/>
  <c r="Q34" i="243"/>
  <c r="P34" i="243"/>
  <c r="O34" i="243"/>
  <c r="N34" i="243"/>
  <c r="M34" i="243"/>
  <c r="L34" i="243"/>
  <c r="K34" i="243"/>
  <c r="F34" i="243"/>
  <c r="AJ33" i="243"/>
  <c r="AI33" i="243"/>
  <c r="AH33" i="243"/>
  <c r="AG33" i="243"/>
  <c r="AF33" i="243"/>
  <c r="AE33" i="243"/>
  <c r="AD33" i="243"/>
  <c r="AC33" i="243"/>
  <c r="AB33" i="243"/>
  <c r="AA33" i="243"/>
  <c r="Z33" i="243"/>
  <c r="Y33" i="243"/>
  <c r="X33" i="243"/>
  <c r="W33" i="243"/>
  <c r="V33" i="243"/>
  <c r="U33" i="243"/>
  <c r="T33" i="243"/>
  <c r="S33" i="243"/>
  <c r="R33" i="243"/>
  <c r="Q33" i="243"/>
  <c r="P33" i="243"/>
  <c r="O33" i="243"/>
  <c r="N33" i="243"/>
  <c r="M33" i="243"/>
  <c r="L33" i="243"/>
  <c r="K33" i="243"/>
  <c r="F33" i="243"/>
  <c r="AJ32" i="243"/>
  <c r="AI32" i="243"/>
  <c r="AH32" i="243"/>
  <c r="AG32" i="243"/>
  <c r="AF32" i="243"/>
  <c r="AE32" i="243"/>
  <c r="AD32" i="243"/>
  <c r="AC32" i="243"/>
  <c r="AB32" i="243"/>
  <c r="AA32" i="243"/>
  <c r="Z32" i="243"/>
  <c r="Y32" i="243"/>
  <c r="X32" i="243"/>
  <c r="W32" i="243"/>
  <c r="V32" i="243"/>
  <c r="U32" i="243"/>
  <c r="T32" i="243"/>
  <c r="S32" i="243"/>
  <c r="R32" i="243"/>
  <c r="Q32" i="243"/>
  <c r="P32" i="243"/>
  <c r="O32" i="243"/>
  <c r="N32" i="243"/>
  <c r="M32" i="243"/>
  <c r="L32" i="243"/>
  <c r="K32" i="243"/>
  <c r="F32" i="243"/>
  <c r="AJ31" i="243"/>
  <c r="AI31" i="243"/>
  <c r="AH31" i="243"/>
  <c r="AG31" i="243"/>
  <c r="AF31" i="243"/>
  <c r="AE31" i="243"/>
  <c r="AD31" i="243"/>
  <c r="AC31" i="243"/>
  <c r="AB31" i="243"/>
  <c r="AA31" i="243"/>
  <c r="Z31" i="243"/>
  <c r="Y31" i="243"/>
  <c r="X31" i="243"/>
  <c r="W31" i="243"/>
  <c r="V31" i="243"/>
  <c r="U31" i="243"/>
  <c r="T31" i="243"/>
  <c r="S31" i="243"/>
  <c r="R31" i="243"/>
  <c r="Q31" i="243"/>
  <c r="P31" i="243"/>
  <c r="O31" i="243"/>
  <c r="N31" i="243"/>
  <c r="M31" i="243"/>
  <c r="L31" i="243"/>
  <c r="K31" i="243"/>
  <c r="F31" i="243"/>
  <c r="AJ30" i="243"/>
  <c r="AI30" i="243"/>
  <c r="AH30" i="243"/>
  <c r="AG30" i="243"/>
  <c r="AF30" i="243"/>
  <c r="AE30" i="243"/>
  <c r="AD30" i="243"/>
  <c r="AC30" i="243"/>
  <c r="AB30" i="243"/>
  <c r="AA30" i="243"/>
  <c r="Z30" i="243"/>
  <c r="Y30" i="243"/>
  <c r="X30" i="243"/>
  <c r="W30" i="243"/>
  <c r="V30" i="243"/>
  <c r="U30" i="243"/>
  <c r="T30" i="243"/>
  <c r="S30" i="243"/>
  <c r="R30" i="243"/>
  <c r="Q30" i="243"/>
  <c r="P30" i="243"/>
  <c r="O30" i="243"/>
  <c r="N30" i="243"/>
  <c r="M30" i="243"/>
  <c r="L30" i="243"/>
  <c r="K30" i="243"/>
  <c r="F30" i="243"/>
  <c r="AJ29" i="243"/>
  <c r="AI29" i="243"/>
  <c r="AH29" i="243"/>
  <c r="AG29" i="243"/>
  <c r="AF29" i="243"/>
  <c r="AE29" i="243"/>
  <c r="AD29" i="243"/>
  <c r="AC29" i="243"/>
  <c r="AB29" i="243"/>
  <c r="AA29" i="243"/>
  <c r="Z29" i="243"/>
  <c r="Y29" i="243"/>
  <c r="X29" i="243"/>
  <c r="W29" i="243"/>
  <c r="V29" i="243"/>
  <c r="U29" i="243"/>
  <c r="T29" i="243"/>
  <c r="S29" i="243"/>
  <c r="R29" i="243"/>
  <c r="Q29" i="243"/>
  <c r="P29" i="243"/>
  <c r="O29" i="243"/>
  <c r="N29" i="243"/>
  <c r="M29" i="243"/>
  <c r="L29" i="243"/>
  <c r="K29" i="243"/>
  <c r="F29" i="243"/>
  <c r="AJ28" i="243"/>
  <c r="AI28" i="243"/>
  <c r="AH28" i="243"/>
  <c r="AG28" i="243"/>
  <c r="AF28" i="243"/>
  <c r="AE28" i="243"/>
  <c r="AD28" i="243"/>
  <c r="AC28" i="243"/>
  <c r="AB28" i="243"/>
  <c r="AA28" i="243"/>
  <c r="Z28" i="243"/>
  <c r="Y28" i="243"/>
  <c r="X28" i="243"/>
  <c r="W28" i="243"/>
  <c r="V28" i="243"/>
  <c r="U28" i="243"/>
  <c r="T28" i="243"/>
  <c r="S28" i="243"/>
  <c r="R28" i="243"/>
  <c r="Q28" i="243"/>
  <c r="P28" i="243"/>
  <c r="O28" i="243"/>
  <c r="N28" i="243"/>
  <c r="M28" i="243"/>
  <c r="L28" i="243"/>
  <c r="K28" i="243"/>
  <c r="F28" i="243"/>
  <c r="AJ27" i="243"/>
  <c r="AI27" i="243"/>
  <c r="AH27" i="243"/>
  <c r="AG27" i="243"/>
  <c r="AF27" i="243"/>
  <c r="AE27" i="243"/>
  <c r="AD27" i="243"/>
  <c r="AC27" i="243"/>
  <c r="AB27" i="243"/>
  <c r="AA27" i="243"/>
  <c r="Z27" i="243"/>
  <c r="Y27" i="243"/>
  <c r="X27" i="243"/>
  <c r="W27" i="243"/>
  <c r="V27" i="243"/>
  <c r="U27" i="243"/>
  <c r="T27" i="243"/>
  <c r="S27" i="243"/>
  <c r="R27" i="243"/>
  <c r="Q27" i="243"/>
  <c r="P27" i="243"/>
  <c r="O27" i="243"/>
  <c r="N27" i="243"/>
  <c r="M27" i="243"/>
  <c r="L27" i="243"/>
  <c r="K27" i="243"/>
  <c r="F27" i="243"/>
  <c r="AJ26" i="243"/>
  <c r="AI26" i="243"/>
  <c r="AH26" i="243"/>
  <c r="AG26" i="243"/>
  <c r="AF26" i="243"/>
  <c r="AE26" i="243"/>
  <c r="AD26" i="243"/>
  <c r="AC26" i="243"/>
  <c r="AB26" i="243"/>
  <c r="AA26" i="243"/>
  <c r="Z26" i="243"/>
  <c r="Y26" i="243"/>
  <c r="X26" i="243"/>
  <c r="W26" i="243"/>
  <c r="V26" i="243"/>
  <c r="U26" i="243"/>
  <c r="T26" i="243"/>
  <c r="S26" i="243"/>
  <c r="R26" i="243"/>
  <c r="Q26" i="243"/>
  <c r="P26" i="243"/>
  <c r="O26" i="243"/>
  <c r="N26" i="243"/>
  <c r="M26" i="243"/>
  <c r="L26" i="243"/>
  <c r="K26" i="243"/>
  <c r="F26" i="243"/>
  <c r="AJ25" i="243"/>
  <c r="AI25" i="243"/>
  <c r="AH25" i="243"/>
  <c r="AG25" i="243"/>
  <c r="AF25" i="243"/>
  <c r="AE25" i="243"/>
  <c r="AD25" i="243"/>
  <c r="AC25" i="243"/>
  <c r="AB25" i="243"/>
  <c r="AA25" i="243"/>
  <c r="Z25" i="243"/>
  <c r="Y25" i="243"/>
  <c r="X25" i="243"/>
  <c r="W25" i="243"/>
  <c r="V25" i="243"/>
  <c r="U25" i="243"/>
  <c r="T25" i="243"/>
  <c r="S25" i="243"/>
  <c r="R25" i="243"/>
  <c r="Q25" i="243"/>
  <c r="P25" i="243"/>
  <c r="O25" i="243"/>
  <c r="N25" i="243"/>
  <c r="M25" i="243"/>
  <c r="L25" i="243"/>
  <c r="K25" i="243"/>
  <c r="F25" i="243"/>
  <c r="AJ24" i="243"/>
  <c r="AI24" i="243"/>
  <c r="AH24" i="243"/>
  <c r="AG24" i="243"/>
  <c r="AF24" i="243"/>
  <c r="AE24" i="243"/>
  <c r="AD24" i="243"/>
  <c r="AC24" i="243"/>
  <c r="AB24" i="243"/>
  <c r="AA24" i="243"/>
  <c r="Z24" i="243"/>
  <c r="Y24" i="243"/>
  <c r="X24" i="243"/>
  <c r="W24" i="243"/>
  <c r="V24" i="243"/>
  <c r="U24" i="243"/>
  <c r="T24" i="243"/>
  <c r="S24" i="243"/>
  <c r="R24" i="243"/>
  <c r="Q24" i="243"/>
  <c r="P24" i="243"/>
  <c r="O24" i="243"/>
  <c r="N24" i="243"/>
  <c r="M24" i="243"/>
  <c r="L24" i="243"/>
  <c r="K24" i="243"/>
  <c r="F24" i="243"/>
  <c r="AJ23" i="243"/>
  <c r="AI23" i="243"/>
  <c r="AH23" i="243"/>
  <c r="AG23" i="243"/>
  <c r="AF23" i="243"/>
  <c r="AE23" i="243"/>
  <c r="AD23" i="243"/>
  <c r="AC23" i="243"/>
  <c r="AB23" i="243"/>
  <c r="AA23" i="243"/>
  <c r="Z23" i="243"/>
  <c r="Y23" i="243"/>
  <c r="X23" i="243"/>
  <c r="W23" i="243"/>
  <c r="V23" i="243"/>
  <c r="U23" i="243"/>
  <c r="T23" i="243"/>
  <c r="S23" i="243"/>
  <c r="R23" i="243"/>
  <c r="Q23" i="243"/>
  <c r="P23" i="243"/>
  <c r="O23" i="243"/>
  <c r="N23" i="243"/>
  <c r="M23" i="243"/>
  <c r="L23" i="243"/>
  <c r="K23" i="243"/>
  <c r="F23" i="243"/>
  <c r="AJ22" i="243"/>
  <c r="AI22" i="243"/>
  <c r="AH22" i="243"/>
  <c r="AG22" i="243"/>
  <c r="AF22" i="243"/>
  <c r="AE22" i="243"/>
  <c r="AD22" i="243"/>
  <c r="AC22" i="243"/>
  <c r="AB22" i="243"/>
  <c r="AA22" i="243"/>
  <c r="Z22" i="243"/>
  <c r="Y22" i="243"/>
  <c r="X22" i="243"/>
  <c r="W22" i="243"/>
  <c r="V22" i="243"/>
  <c r="U22" i="243"/>
  <c r="T22" i="243"/>
  <c r="S22" i="243"/>
  <c r="R22" i="243"/>
  <c r="Q22" i="243"/>
  <c r="P22" i="243"/>
  <c r="O22" i="243"/>
  <c r="N22" i="243"/>
  <c r="M22" i="243"/>
  <c r="L22" i="243"/>
  <c r="K22" i="243"/>
  <c r="F22" i="243"/>
  <c r="AJ21" i="243"/>
  <c r="AI21" i="243"/>
  <c r="AH21" i="243"/>
  <c r="AG21" i="243"/>
  <c r="AF21" i="243"/>
  <c r="AE21" i="243"/>
  <c r="AD21" i="243"/>
  <c r="AC21" i="243"/>
  <c r="AB21" i="243"/>
  <c r="AA21" i="243"/>
  <c r="Z21" i="243"/>
  <c r="Y21" i="243"/>
  <c r="X21" i="243"/>
  <c r="W21" i="243"/>
  <c r="V21" i="243"/>
  <c r="U21" i="243"/>
  <c r="T21" i="243"/>
  <c r="S21" i="243"/>
  <c r="R21" i="243"/>
  <c r="Q21" i="243"/>
  <c r="P21" i="243"/>
  <c r="O21" i="243"/>
  <c r="N21" i="243"/>
  <c r="M21" i="243"/>
  <c r="L21" i="243"/>
  <c r="K21" i="243"/>
  <c r="F21" i="243"/>
  <c r="AJ20" i="243"/>
  <c r="AI20" i="243"/>
  <c r="AH20" i="243"/>
  <c r="AG20" i="243"/>
  <c r="AF20" i="243"/>
  <c r="AE20" i="243"/>
  <c r="AD20" i="243"/>
  <c r="AC20" i="243"/>
  <c r="AB20" i="243"/>
  <c r="AA20" i="243"/>
  <c r="Z20" i="243"/>
  <c r="Y20" i="243"/>
  <c r="X20" i="243"/>
  <c r="W20" i="243"/>
  <c r="V20" i="243"/>
  <c r="U20" i="243"/>
  <c r="T20" i="243"/>
  <c r="S20" i="243"/>
  <c r="Q20" i="243"/>
  <c r="P20" i="243"/>
  <c r="O20" i="243"/>
  <c r="N20" i="243"/>
  <c r="M20" i="243"/>
  <c r="L20" i="243"/>
  <c r="K20" i="243"/>
  <c r="F20" i="243"/>
  <c r="AJ19" i="243"/>
  <c r="AI19" i="243"/>
  <c r="AH19" i="243"/>
  <c r="AG19" i="243"/>
  <c r="AF19" i="243"/>
  <c r="AE19" i="243"/>
  <c r="AD19" i="243"/>
  <c r="AC19" i="243"/>
  <c r="AB19" i="243"/>
  <c r="AA19" i="243"/>
  <c r="Z19" i="243"/>
  <c r="Y19" i="243"/>
  <c r="X19" i="243"/>
  <c r="W19" i="243"/>
  <c r="V19" i="243"/>
  <c r="U19" i="243"/>
  <c r="T19" i="243"/>
  <c r="S19" i="243"/>
  <c r="R19" i="243"/>
  <c r="Q19" i="243"/>
  <c r="P19" i="243"/>
  <c r="O19" i="243"/>
  <c r="N19" i="243"/>
  <c r="M19" i="243"/>
  <c r="L19" i="243"/>
  <c r="K19" i="243"/>
  <c r="F19" i="243"/>
  <c r="AJ18" i="243"/>
  <c r="AI18" i="243"/>
  <c r="AH18" i="243"/>
  <c r="AG18" i="243"/>
  <c r="AF18" i="243"/>
  <c r="AE18" i="243"/>
  <c r="AD18" i="243"/>
  <c r="AC18" i="243"/>
  <c r="AB18" i="243"/>
  <c r="AA18" i="243"/>
  <c r="Z18" i="243"/>
  <c r="Y18" i="243"/>
  <c r="X18" i="243"/>
  <c r="W18" i="243"/>
  <c r="V18" i="243"/>
  <c r="U18" i="243"/>
  <c r="T18" i="243"/>
  <c r="S18" i="243"/>
  <c r="R18" i="243"/>
  <c r="Q18" i="243"/>
  <c r="P18" i="243"/>
  <c r="O18" i="243"/>
  <c r="N18" i="243"/>
  <c r="M18" i="243"/>
  <c r="L18" i="243"/>
  <c r="K18" i="243"/>
  <c r="F18" i="243"/>
  <c r="AJ17" i="243"/>
  <c r="AI17" i="243"/>
  <c r="AH17" i="243"/>
  <c r="AG17" i="243"/>
  <c r="AF17" i="243"/>
  <c r="AE17" i="243"/>
  <c r="AD17" i="243"/>
  <c r="AC17" i="243"/>
  <c r="AB17" i="243"/>
  <c r="AA17" i="243"/>
  <c r="Z17" i="243"/>
  <c r="Y17" i="243"/>
  <c r="X17" i="243"/>
  <c r="W17" i="243"/>
  <c r="V17" i="243"/>
  <c r="U17" i="243"/>
  <c r="T17" i="243"/>
  <c r="S17" i="243"/>
  <c r="R17" i="243"/>
  <c r="Q17" i="243"/>
  <c r="P17" i="243"/>
  <c r="O17" i="243"/>
  <c r="N17" i="243"/>
  <c r="M17" i="243"/>
  <c r="L17" i="243"/>
  <c r="K17" i="243"/>
  <c r="F17" i="243"/>
  <c r="AJ16" i="243"/>
  <c r="AI16" i="243"/>
  <c r="AH16" i="243"/>
  <c r="AG16" i="243"/>
  <c r="AF16" i="243"/>
  <c r="AE16" i="243"/>
  <c r="AD16" i="243"/>
  <c r="AC16" i="243"/>
  <c r="AB16" i="243"/>
  <c r="AA16" i="243"/>
  <c r="Z16" i="243"/>
  <c r="Y16" i="243"/>
  <c r="X16" i="243"/>
  <c r="W16" i="243"/>
  <c r="V16" i="243"/>
  <c r="U16" i="243"/>
  <c r="T16" i="243"/>
  <c r="S16" i="243"/>
  <c r="R16" i="243"/>
  <c r="Q16" i="243"/>
  <c r="P16" i="243"/>
  <c r="O16" i="243"/>
  <c r="N16" i="243"/>
  <c r="M16" i="243"/>
  <c r="L16" i="243"/>
  <c r="K16" i="243"/>
  <c r="F16" i="243"/>
  <c r="AJ15" i="243"/>
  <c r="AI15" i="243"/>
  <c r="AH15" i="243"/>
  <c r="AG15" i="243"/>
  <c r="AF15" i="243"/>
  <c r="AE15" i="243"/>
  <c r="AD15" i="243"/>
  <c r="AC15" i="243"/>
  <c r="AB15" i="243"/>
  <c r="AA15" i="243"/>
  <c r="Z15" i="243"/>
  <c r="Y15" i="243"/>
  <c r="X15" i="243"/>
  <c r="W15" i="243"/>
  <c r="V15" i="243"/>
  <c r="U15" i="243"/>
  <c r="T15" i="243"/>
  <c r="S15" i="243"/>
  <c r="R15" i="243"/>
  <c r="Q15" i="243"/>
  <c r="P15" i="243"/>
  <c r="O15" i="243"/>
  <c r="N15" i="243"/>
  <c r="M15" i="243"/>
  <c r="L15" i="243"/>
  <c r="K15" i="243"/>
  <c r="F15" i="243"/>
  <c r="AJ14" i="243"/>
  <c r="AI14" i="243"/>
  <c r="AH14" i="243"/>
  <c r="AG14" i="243"/>
  <c r="AF14" i="243"/>
  <c r="AE14" i="243"/>
  <c r="AD14" i="243"/>
  <c r="AC14" i="243"/>
  <c r="AB14" i="243"/>
  <c r="AA14" i="243"/>
  <c r="Z14" i="243"/>
  <c r="Y14" i="243"/>
  <c r="X14" i="243"/>
  <c r="W14" i="243"/>
  <c r="V14" i="243"/>
  <c r="U14" i="243"/>
  <c r="T14" i="243"/>
  <c r="S14" i="243"/>
  <c r="R14" i="243"/>
  <c r="Q14" i="243"/>
  <c r="P14" i="243"/>
  <c r="O14" i="243"/>
  <c r="N14" i="243"/>
  <c r="M14" i="243"/>
  <c r="L14" i="243"/>
  <c r="K14" i="243"/>
  <c r="F14" i="243"/>
  <c r="AJ13" i="243"/>
  <c r="AI13" i="243"/>
  <c r="AH13" i="243"/>
  <c r="AG13" i="243"/>
  <c r="AF13" i="243"/>
  <c r="AE13" i="243"/>
  <c r="AD13" i="243"/>
  <c r="AC13" i="243"/>
  <c r="AB13" i="243"/>
  <c r="AA13" i="243"/>
  <c r="Z13" i="243"/>
  <c r="Y13" i="243"/>
  <c r="X13" i="243"/>
  <c r="W13" i="243"/>
  <c r="V13" i="243"/>
  <c r="U13" i="243"/>
  <c r="T13" i="243"/>
  <c r="S13" i="243"/>
  <c r="R13" i="243"/>
  <c r="Q13" i="243"/>
  <c r="P13" i="243"/>
  <c r="O13" i="243"/>
  <c r="N13" i="243"/>
  <c r="M13" i="243"/>
  <c r="L13" i="243"/>
  <c r="K13" i="243"/>
  <c r="F13" i="243"/>
  <c r="AJ12" i="243"/>
  <c r="AI12" i="243"/>
  <c r="AH12" i="243"/>
  <c r="AG12" i="243"/>
  <c r="AF12" i="243"/>
  <c r="AE12" i="243"/>
  <c r="AD12" i="243"/>
  <c r="AC12" i="243"/>
  <c r="AB12" i="243"/>
  <c r="AA12" i="243"/>
  <c r="Z12" i="243"/>
  <c r="Y12" i="243"/>
  <c r="X12" i="243"/>
  <c r="W12" i="243"/>
  <c r="V12" i="243"/>
  <c r="U12" i="243"/>
  <c r="T12" i="243"/>
  <c r="S12" i="243"/>
  <c r="R12" i="243"/>
  <c r="Q12" i="243"/>
  <c r="P12" i="243"/>
  <c r="O12" i="243"/>
  <c r="N12" i="243"/>
  <c r="M12" i="243"/>
  <c r="L12" i="243"/>
  <c r="K12" i="243"/>
  <c r="F12" i="243"/>
  <c r="AJ11" i="243"/>
  <c r="AI11" i="243"/>
  <c r="AH11" i="243"/>
  <c r="AG11" i="243"/>
  <c r="AF11" i="243"/>
  <c r="AE11" i="243"/>
  <c r="AD11" i="243"/>
  <c r="AC11" i="243"/>
  <c r="AB11" i="243"/>
  <c r="AA11" i="243"/>
  <c r="Z11" i="243"/>
  <c r="Y11" i="243"/>
  <c r="X11" i="243"/>
  <c r="W11" i="243"/>
  <c r="V11" i="243"/>
  <c r="U11" i="243"/>
  <c r="T11" i="243"/>
  <c r="S11" i="243"/>
  <c r="R11" i="243"/>
  <c r="Q11" i="243"/>
  <c r="P11" i="243"/>
  <c r="O11" i="243"/>
  <c r="N11" i="243"/>
  <c r="M11" i="243"/>
  <c r="L11" i="243"/>
  <c r="K11" i="243"/>
  <c r="F11" i="243"/>
  <c r="AJ10" i="243"/>
  <c r="AI10" i="243"/>
  <c r="AH10" i="243"/>
  <c r="AG10" i="243"/>
  <c r="AF10" i="243"/>
  <c r="AE10" i="243"/>
  <c r="AD10" i="243"/>
  <c r="AC10" i="243"/>
  <c r="AB10" i="243"/>
  <c r="AA10" i="243"/>
  <c r="Z10" i="243"/>
  <c r="Y10" i="243"/>
  <c r="X10" i="243"/>
  <c r="W10" i="243"/>
  <c r="V10" i="243"/>
  <c r="U10" i="243"/>
  <c r="T10" i="243"/>
  <c r="S10" i="243"/>
  <c r="R10" i="243"/>
  <c r="Q10" i="243"/>
  <c r="P10" i="243"/>
  <c r="O10" i="243"/>
  <c r="N10" i="243"/>
  <c r="M10" i="243"/>
  <c r="L10" i="243"/>
  <c r="K10" i="243"/>
  <c r="F10" i="243"/>
  <c r="AJ9" i="243"/>
  <c r="AI9" i="243"/>
  <c r="AH9" i="243"/>
  <c r="AG9" i="243"/>
  <c r="AF9" i="243"/>
  <c r="AE9" i="243"/>
  <c r="AD9" i="243"/>
  <c r="AC9" i="243"/>
  <c r="AB9" i="243"/>
  <c r="AA9" i="243"/>
  <c r="Z9" i="243"/>
  <c r="Y9" i="243"/>
  <c r="X9" i="243"/>
  <c r="W9" i="243"/>
  <c r="V9" i="243"/>
  <c r="U9" i="243"/>
  <c r="T9" i="243"/>
  <c r="S9" i="243"/>
  <c r="R9" i="243"/>
  <c r="Q9" i="243"/>
  <c r="P9" i="243"/>
  <c r="O9" i="243"/>
  <c r="N9" i="243"/>
  <c r="M9" i="243"/>
  <c r="L9" i="243"/>
  <c r="K9" i="243"/>
  <c r="F9" i="243"/>
  <c r="AJ8" i="243"/>
  <c r="AI8" i="243"/>
  <c r="AH8" i="243"/>
  <c r="AG8" i="243"/>
  <c r="AF8" i="243"/>
  <c r="AE8" i="243"/>
  <c r="AD8" i="243"/>
  <c r="AC8" i="243"/>
  <c r="AB8" i="243"/>
  <c r="AA8" i="243"/>
  <c r="Z8" i="243"/>
  <c r="Y8" i="243"/>
  <c r="X8" i="243"/>
  <c r="W8" i="243"/>
  <c r="V8" i="243"/>
  <c r="U8" i="243"/>
  <c r="T8" i="243"/>
  <c r="S8" i="243"/>
  <c r="R8" i="243"/>
  <c r="Q8" i="243"/>
  <c r="P8" i="243"/>
  <c r="O8" i="243"/>
  <c r="N8" i="243"/>
  <c r="M8" i="243"/>
  <c r="L8" i="243"/>
  <c r="K8" i="243"/>
  <c r="F8" i="243"/>
  <c r="AJ7" i="243"/>
  <c r="AI7" i="243"/>
  <c r="AH7" i="243"/>
  <c r="AG7" i="243"/>
  <c r="AF7" i="243"/>
  <c r="AE7" i="243"/>
  <c r="AD7" i="243"/>
  <c r="AC7" i="243"/>
  <c r="AB7" i="243"/>
  <c r="AA7" i="243"/>
  <c r="Z7" i="243"/>
  <c r="Y7" i="243"/>
  <c r="X7" i="243"/>
  <c r="W7" i="243"/>
  <c r="V7" i="243"/>
  <c r="U7" i="243"/>
  <c r="T7" i="243"/>
  <c r="S7" i="243"/>
  <c r="R7" i="243"/>
  <c r="Q7" i="243"/>
  <c r="P7" i="243"/>
  <c r="O7" i="243"/>
  <c r="N7" i="243"/>
  <c r="M7" i="243"/>
  <c r="L7" i="243"/>
  <c r="K7" i="243"/>
  <c r="F7" i="243"/>
  <c r="AJ6" i="243"/>
  <c r="AI6" i="243"/>
  <c r="AH6" i="243"/>
  <c r="AG6" i="243"/>
  <c r="AF6" i="243"/>
  <c r="AE6" i="243"/>
  <c r="AD6" i="243"/>
  <c r="AC6" i="243"/>
  <c r="AB6" i="243"/>
  <c r="AA6" i="243"/>
  <c r="Z6" i="243"/>
  <c r="Y6" i="243"/>
  <c r="X6" i="243"/>
  <c r="W6" i="243"/>
  <c r="V6" i="243"/>
  <c r="U6" i="243"/>
  <c r="T6" i="243"/>
  <c r="S6" i="243"/>
  <c r="R6" i="243"/>
  <c r="Q6" i="243"/>
  <c r="P6" i="243"/>
  <c r="O6" i="243"/>
  <c r="N6" i="243"/>
  <c r="M6" i="243"/>
  <c r="L6" i="243"/>
  <c r="K6" i="243"/>
  <c r="F6" i="243"/>
  <c r="AI5" i="243"/>
  <c r="AH5" i="243"/>
  <c r="AJ5" i="243" s="1"/>
  <c r="AG5" i="243"/>
  <c r="AE5" i="243"/>
  <c r="AD5" i="243"/>
  <c r="AC5" i="243"/>
  <c r="AB5" i="243"/>
  <c r="AA5" i="243"/>
  <c r="Y5" i="243"/>
  <c r="X5" i="243"/>
  <c r="W5" i="243"/>
  <c r="V5" i="243"/>
  <c r="Z5" i="243" s="1"/>
  <c r="T5" i="243"/>
  <c r="S5" i="243"/>
  <c r="R5" i="243"/>
  <c r="Q5" i="243"/>
  <c r="U5" i="243" s="1"/>
  <c r="O5" i="243"/>
  <c r="N5" i="243"/>
  <c r="M5" i="243"/>
  <c r="L5" i="243"/>
  <c r="K5" i="243"/>
  <c r="F5" i="243"/>
  <c r="AI4" i="243"/>
  <c r="AH4" i="243"/>
  <c r="AG4" i="243"/>
  <c r="AJ4" i="243" s="1"/>
  <c r="AE4" i="243"/>
  <c r="AD4" i="243"/>
  <c r="AC4" i="243"/>
  <c r="AB4" i="243"/>
  <c r="AA4" i="243"/>
  <c r="Y4" i="243"/>
  <c r="X4" i="243"/>
  <c r="W4" i="243"/>
  <c r="V4" i="243"/>
  <c r="T4" i="243"/>
  <c r="S4" i="243"/>
  <c r="R4" i="243"/>
  <c r="Q4" i="243"/>
  <c r="U4" i="243" s="1"/>
  <c r="O4" i="243"/>
  <c r="N4" i="243"/>
  <c r="M4" i="243"/>
  <c r="L4" i="243"/>
  <c r="P4" i="243" s="1"/>
  <c r="K4" i="243"/>
  <c r="D57" i="242"/>
  <c r="E54" i="242"/>
  <c r="D54" i="242"/>
  <c r="D56" i="242" s="1"/>
  <c r="C54" i="242"/>
  <c r="D50" i="242"/>
  <c r="E47" i="242"/>
  <c r="E49" i="242" s="1"/>
  <c r="D47" i="242"/>
  <c r="D61" i="242" s="1"/>
  <c r="AJ43" i="242"/>
  <c r="AI43" i="242"/>
  <c r="AH43" i="242"/>
  <c r="AG43" i="242"/>
  <c r="AF43" i="242"/>
  <c r="AE43" i="242"/>
  <c r="AD43" i="242"/>
  <c r="AC43" i="242"/>
  <c r="AB43" i="242"/>
  <c r="AA43" i="242"/>
  <c r="Z43" i="242"/>
  <c r="Y43" i="242"/>
  <c r="X43" i="242"/>
  <c r="W43" i="242"/>
  <c r="V43" i="242"/>
  <c r="U43" i="242"/>
  <c r="T43" i="242"/>
  <c r="S43" i="242"/>
  <c r="R43" i="242"/>
  <c r="Q43" i="242"/>
  <c r="P43" i="242"/>
  <c r="O43" i="242"/>
  <c r="N43" i="242"/>
  <c r="M43" i="242"/>
  <c r="L43" i="242"/>
  <c r="K43" i="242"/>
  <c r="F43" i="242"/>
  <c r="AJ42" i="242"/>
  <c r="AI42" i="242"/>
  <c r="AH42" i="242"/>
  <c r="AG42" i="242"/>
  <c r="AF42" i="242"/>
  <c r="AE42" i="242"/>
  <c r="AD42" i="242"/>
  <c r="AC42" i="242"/>
  <c r="AB42" i="242"/>
  <c r="AA42" i="242"/>
  <c r="Z42" i="242"/>
  <c r="Y42" i="242"/>
  <c r="X42" i="242"/>
  <c r="W42" i="242"/>
  <c r="V42" i="242"/>
  <c r="U42" i="242"/>
  <c r="T42" i="242"/>
  <c r="S42" i="242"/>
  <c r="R42" i="242"/>
  <c r="Q42" i="242"/>
  <c r="P42" i="242"/>
  <c r="O42" i="242"/>
  <c r="N42" i="242"/>
  <c r="M42" i="242"/>
  <c r="L42" i="242"/>
  <c r="K42" i="242"/>
  <c r="F42" i="242"/>
  <c r="AJ41" i="242"/>
  <c r="AI41" i="242"/>
  <c r="AH41" i="242"/>
  <c r="AG41" i="242"/>
  <c r="AF41" i="242"/>
  <c r="AE41" i="242"/>
  <c r="AD41" i="242"/>
  <c r="AC41" i="242"/>
  <c r="AB41" i="242"/>
  <c r="AA41" i="242"/>
  <c r="Z41" i="242"/>
  <c r="Y41" i="242"/>
  <c r="X41" i="242"/>
  <c r="W41" i="242"/>
  <c r="V41" i="242"/>
  <c r="U41" i="242"/>
  <c r="T41" i="242"/>
  <c r="S41" i="242"/>
  <c r="R41" i="242"/>
  <c r="Q41" i="242"/>
  <c r="P41" i="242"/>
  <c r="O41" i="242"/>
  <c r="N41" i="242"/>
  <c r="M41" i="242"/>
  <c r="L41" i="242"/>
  <c r="K41" i="242"/>
  <c r="F41" i="242"/>
  <c r="AJ40" i="242"/>
  <c r="AI40" i="242"/>
  <c r="AH40" i="242"/>
  <c r="AG40" i="242"/>
  <c r="AF40" i="242"/>
  <c r="AE40" i="242"/>
  <c r="AD40" i="242"/>
  <c r="AC40" i="242"/>
  <c r="AB40" i="242"/>
  <c r="AA40" i="242"/>
  <c r="Z40" i="242"/>
  <c r="Y40" i="242"/>
  <c r="X40" i="242"/>
  <c r="W40" i="242"/>
  <c r="V40" i="242"/>
  <c r="U40" i="242"/>
  <c r="T40" i="242"/>
  <c r="S40" i="242"/>
  <c r="R40" i="242"/>
  <c r="Q40" i="242"/>
  <c r="P40" i="242"/>
  <c r="O40" i="242"/>
  <c r="N40" i="242"/>
  <c r="M40" i="242"/>
  <c r="L40" i="242"/>
  <c r="K40" i="242"/>
  <c r="F40" i="242"/>
  <c r="AJ39" i="242"/>
  <c r="AI39" i="242"/>
  <c r="AH39" i="242"/>
  <c r="AG39" i="242"/>
  <c r="AF39" i="242"/>
  <c r="AE39" i="242"/>
  <c r="AD39" i="242"/>
  <c r="AC39" i="242"/>
  <c r="AB39" i="242"/>
  <c r="AA39" i="242"/>
  <c r="Z39" i="242"/>
  <c r="Y39" i="242"/>
  <c r="X39" i="242"/>
  <c r="W39" i="242"/>
  <c r="V39" i="242"/>
  <c r="U39" i="242"/>
  <c r="T39" i="242"/>
  <c r="S39" i="242"/>
  <c r="R39" i="242"/>
  <c r="Q39" i="242"/>
  <c r="P39" i="242"/>
  <c r="O39" i="242"/>
  <c r="N39" i="242"/>
  <c r="M39" i="242"/>
  <c r="L39" i="242"/>
  <c r="K39" i="242"/>
  <c r="F39" i="242"/>
  <c r="AJ38" i="242"/>
  <c r="AI38" i="242"/>
  <c r="AH38" i="242"/>
  <c r="AG38" i="242"/>
  <c r="AF38" i="242"/>
  <c r="AE38" i="242"/>
  <c r="AD38" i="242"/>
  <c r="AC38" i="242"/>
  <c r="AB38" i="242"/>
  <c r="AA38" i="242"/>
  <c r="Z38" i="242"/>
  <c r="Y38" i="242"/>
  <c r="X38" i="242"/>
  <c r="W38" i="242"/>
  <c r="V38" i="242"/>
  <c r="U38" i="242"/>
  <c r="T38" i="242"/>
  <c r="S38" i="242"/>
  <c r="R38" i="242"/>
  <c r="Q38" i="242"/>
  <c r="P38" i="242"/>
  <c r="O38" i="242"/>
  <c r="N38" i="242"/>
  <c r="M38" i="242"/>
  <c r="L38" i="242"/>
  <c r="K38" i="242"/>
  <c r="F38" i="242"/>
  <c r="AJ37" i="242"/>
  <c r="AI37" i="242"/>
  <c r="AH37" i="242"/>
  <c r="AG37" i="242"/>
  <c r="AF37" i="242"/>
  <c r="AE37" i="242"/>
  <c r="AD37" i="242"/>
  <c r="AC37" i="242"/>
  <c r="AB37" i="242"/>
  <c r="AA37" i="242"/>
  <c r="Z37" i="242"/>
  <c r="Y37" i="242"/>
  <c r="X37" i="242"/>
  <c r="W37" i="242"/>
  <c r="V37" i="242"/>
  <c r="U37" i="242"/>
  <c r="T37" i="242"/>
  <c r="S37" i="242"/>
  <c r="R37" i="242"/>
  <c r="Q37" i="242"/>
  <c r="P37" i="242"/>
  <c r="O37" i="242"/>
  <c r="N37" i="242"/>
  <c r="M37" i="242"/>
  <c r="L37" i="242"/>
  <c r="K37" i="242"/>
  <c r="F37" i="242"/>
  <c r="AJ36" i="242"/>
  <c r="AI36" i="242"/>
  <c r="AH36" i="242"/>
  <c r="AG36" i="242"/>
  <c r="AF36" i="242"/>
  <c r="AE36" i="242"/>
  <c r="AD36" i="242"/>
  <c r="AC36" i="242"/>
  <c r="AB36" i="242"/>
  <c r="AA36" i="242"/>
  <c r="Z36" i="242"/>
  <c r="Y36" i="242"/>
  <c r="X36" i="242"/>
  <c r="W36" i="242"/>
  <c r="V36" i="242"/>
  <c r="U36" i="242"/>
  <c r="T36" i="242"/>
  <c r="S36" i="242"/>
  <c r="R36" i="242"/>
  <c r="Q36" i="242"/>
  <c r="P36" i="242"/>
  <c r="O36" i="242"/>
  <c r="N36" i="242"/>
  <c r="M36" i="242"/>
  <c r="L36" i="242"/>
  <c r="K36" i="242"/>
  <c r="F36" i="242"/>
  <c r="AJ35" i="242"/>
  <c r="AI35" i="242"/>
  <c r="AH35" i="242"/>
  <c r="AG35" i="242"/>
  <c r="AF35" i="242"/>
  <c r="AE35" i="242"/>
  <c r="AD35" i="242"/>
  <c r="AC35" i="242"/>
  <c r="AB35" i="242"/>
  <c r="AA35" i="242"/>
  <c r="Z35" i="242"/>
  <c r="Y35" i="242"/>
  <c r="X35" i="242"/>
  <c r="W35" i="242"/>
  <c r="V35" i="242"/>
  <c r="U35" i="242"/>
  <c r="T35" i="242"/>
  <c r="S35" i="242"/>
  <c r="R35" i="242"/>
  <c r="Q35" i="242"/>
  <c r="P35" i="242"/>
  <c r="O35" i="242"/>
  <c r="N35" i="242"/>
  <c r="M35" i="242"/>
  <c r="L35" i="242"/>
  <c r="K35" i="242"/>
  <c r="F35" i="242"/>
  <c r="AJ34" i="242"/>
  <c r="AI34" i="242"/>
  <c r="AH34" i="242"/>
  <c r="AG34" i="242"/>
  <c r="AF34" i="242"/>
  <c r="AE34" i="242"/>
  <c r="AD34" i="242"/>
  <c r="AC34" i="242"/>
  <c r="AB34" i="242"/>
  <c r="AA34" i="242"/>
  <c r="Z34" i="242"/>
  <c r="Y34" i="242"/>
  <c r="X34" i="242"/>
  <c r="W34" i="242"/>
  <c r="V34" i="242"/>
  <c r="U34" i="242"/>
  <c r="T34" i="242"/>
  <c r="S34" i="242"/>
  <c r="R34" i="242"/>
  <c r="Q34" i="242"/>
  <c r="P34" i="242"/>
  <c r="O34" i="242"/>
  <c r="N34" i="242"/>
  <c r="M34" i="242"/>
  <c r="L34" i="242"/>
  <c r="K34" i="242"/>
  <c r="F34" i="242"/>
  <c r="AJ33" i="242"/>
  <c r="AI33" i="242"/>
  <c r="AH33" i="242"/>
  <c r="AG33" i="242"/>
  <c r="AF33" i="242"/>
  <c r="AE33" i="242"/>
  <c r="AD33" i="242"/>
  <c r="AC33" i="242"/>
  <c r="AB33" i="242"/>
  <c r="AA33" i="242"/>
  <c r="Z33" i="242"/>
  <c r="Y33" i="242"/>
  <c r="X33" i="242"/>
  <c r="W33" i="242"/>
  <c r="V33" i="242"/>
  <c r="U33" i="242"/>
  <c r="T33" i="242"/>
  <c r="S33" i="242"/>
  <c r="R33" i="242"/>
  <c r="Q33" i="242"/>
  <c r="P33" i="242"/>
  <c r="O33" i="242"/>
  <c r="N33" i="242"/>
  <c r="M33" i="242"/>
  <c r="L33" i="242"/>
  <c r="K33" i="242"/>
  <c r="F33" i="242"/>
  <c r="AJ32" i="242"/>
  <c r="AI32" i="242"/>
  <c r="AH32" i="242"/>
  <c r="AG32" i="242"/>
  <c r="AF32" i="242"/>
  <c r="AE32" i="242"/>
  <c r="AD32" i="242"/>
  <c r="AC32" i="242"/>
  <c r="AB32" i="242"/>
  <c r="AA32" i="242"/>
  <c r="Z32" i="242"/>
  <c r="Y32" i="242"/>
  <c r="X32" i="242"/>
  <c r="W32" i="242"/>
  <c r="V32" i="242"/>
  <c r="U32" i="242"/>
  <c r="T32" i="242"/>
  <c r="S32" i="242"/>
  <c r="R32" i="242"/>
  <c r="Q32" i="242"/>
  <c r="P32" i="242"/>
  <c r="O32" i="242"/>
  <c r="N32" i="242"/>
  <c r="M32" i="242"/>
  <c r="L32" i="242"/>
  <c r="K32" i="242"/>
  <c r="F32" i="242"/>
  <c r="AJ31" i="242"/>
  <c r="AI31" i="242"/>
  <c r="AH31" i="242"/>
  <c r="AG31" i="242"/>
  <c r="AF31" i="242"/>
  <c r="AE31" i="242"/>
  <c r="AD31" i="242"/>
  <c r="AC31" i="242"/>
  <c r="AB31" i="242"/>
  <c r="AA31" i="242"/>
  <c r="Z31" i="242"/>
  <c r="Y31" i="242"/>
  <c r="X31" i="242"/>
  <c r="W31" i="242"/>
  <c r="V31" i="242"/>
  <c r="U31" i="242"/>
  <c r="T31" i="242"/>
  <c r="S31" i="242"/>
  <c r="R31" i="242"/>
  <c r="Q31" i="242"/>
  <c r="P31" i="242"/>
  <c r="O31" i="242"/>
  <c r="N31" i="242"/>
  <c r="M31" i="242"/>
  <c r="L31" i="242"/>
  <c r="K31" i="242"/>
  <c r="F31" i="242"/>
  <c r="AJ30" i="242"/>
  <c r="AI30" i="242"/>
  <c r="AH30" i="242"/>
  <c r="AG30" i="242"/>
  <c r="AF30" i="242"/>
  <c r="AE30" i="242"/>
  <c r="AD30" i="242"/>
  <c r="AC30" i="242"/>
  <c r="AB30" i="242"/>
  <c r="AA30" i="242"/>
  <c r="Z30" i="242"/>
  <c r="Y30" i="242"/>
  <c r="X30" i="242"/>
  <c r="W30" i="242"/>
  <c r="V30" i="242"/>
  <c r="U30" i="242"/>
  <c r="T30" i="242"/>
  <c r="S30" i="242"/>
  <c r="R30" i="242"/>
  <c r="Q30" i="242"/>
  <c r="P30" i="242"/>
  <c r="O30" i="242"/>
  <c r="N30" i="242"/>
  <c r="M30" i="242"/>
  <c r="L30" i="242"/>
  <c r="K30" i="242"/>
  <c r="F30" i="242"/>
  <c r="AJ29" i="242"/>
  <c r="AI29" i="242"/>
  <c r="AH29" i="242"/>
  <c r="AG29" i="242"/>
  <c r="AF29" i="242"/>
  <c r="AE29" i="242"/>
  <c r="AD29" i="242"/>
  <c r="AC29" i="242"/>
  <c r="AB29" i="242"/>
  <c r="AA29" i="242"/>
  <c r="Z29" i="242"/>
  <c r="Y29" i="242"/>
  <c r="X29" i="242"/>
  <c r="W29" i="242"/>
  <c r="V29" i="242"/>
  <c r="U29" i="242"/>
  <c r="T29" i="242"/>
  <c r="S29" i="242"/>
  <c r="R29" i="242"/>
  <c r="Q29" i="242"/>
  <c r="P29" i="242"/>
  <c r="O29" i="242"/>
  <c r="N29" i="242"/>
  <c r="M29" i="242"/>
  <c r="L29" i="242"/>
  <c r="K29" i="242"/>
  <c r="F29" i="242"/>
  <c r="AJ28" i="242"/>
  <c r="AI28" i="242"/>
  <c r="AH28" i="242"/>
  <c r="AG28" i="242"/>
  <c r="AF28" i="242"/>
  <c r="AE28" i="242"/>
  <c r="AD28" i="242"/>
  <c r="AC28" i="242"/>
  <c r="AB28" i="242"/>
  <c r="AA28" i="242"/>
  <c r="Z28" i="242"/>
  <c r="Y28" i="242"/>
  <c r="X28" i="242"/>
  <c r="W28" i="242"/>
  <c r="V28" i="242"/>
  <c r="U28" i="242"/>
  <c r="T28" i="242"/>
  <c r="S28" i="242"/>
  <c r="R28" i="242"/>
  <c r="Q28" i="242"/>
  <c r="P28" i="242"/>
  <c r="O28" i="242"/>
  <c r="N28" i="242"/>
  <c r="M28" i="242"/>
  <c r="L28" i="242"/>
  <c r="K28" i="242"/>
  <c r="F28" i="242"/>
  <c r="AJ27" i="242"/>
  <c r="AI27" i="242"/>
  <c r="AH27" i="242"/>
  <c r="AG27" i="242"/>
  <c r="AF27" i="242"/>
  <c r="AE27" i="242"/>
  <c r="AD27" i="242"/>
  <c r="AC27" i="242"/>
  <c r="AB27" i="242"/>
  <c r="AA27" i="242"/>
  <c r="Z27" i="242"/>
  <c r="Y27" i="242"/>
  <c r="X27" i="242"/>
  <c r="W27" i="242"/>
  <c r="V27" i="242"/>
  <c r="U27" i="242"/>
  <c r="T27" i="242"/>
  <c r="S27" i="242"/>
  <c r="R27" i="242"/>
  <c r="Q27" i="242"/>
  <c r="P27" i="242"/>
  <c r="O27" i="242"/>
  <c r="N27" i="242"/>
  <c r="M27" i="242"/>
  <c r="L27" i="242"/>
  <c r="K27" i="242"/>
  <c r="F27" i="242"/>
  <c r="AJ26" i="242"/>
  <c r="AI26" i="242"/>
  <c r="AH26" i="242"/>
  <c r="AG26" i="242"/>
  <c r="AF26" i="242"/>
  <c r="AE26" i="242"/>
  <c r="AD26" i="242"/>
  <c r="AC26" i="242"/>
  <c r="AB26" i="242"/>
  <c r="AA26" i="242"/>
  <c r="Z26" i="242"/>
  <c r="Y26" i="242"/>
  <c r="X26" i="242"/>
  <c r="W26" i="242"/>
  <c r="V26" i="242"/>
  <c r="U26" i="242"/>
  <c r="T26" i="242"/>
  <c r="S26" i="242"/>
  <c r="R26" i="242"/>
  <c r="Q26" i="242"/>
  <c r="P26" i="242"/>
  <c r="O26" i="242"/>
  <c r="N26" i="242"/>
  <c r="M26" i="242"/>
  <c r="L26" i="242"/>
  <c r="K26" i="242"/>
  <c r="F26" i="242"/>
  <c r="AJ25" i="242"/>
  <c r="AI25" i="242"/>
  <c r="AH25" i="242"/>
  <c r="AG25" i="242"/>
  <c r="AF25" i="242"/>
  <c r="AE25" i="242"/>
  <c r="AD25" i="242"/>
  <c r="AC25" i="242"/>
  <c r="AB25" i="242"/>
  <c r="AA25" i="242"/>
  <c r="Z25" i="242"/>
  <c r="Y25" i="242"/>
  <c r="X25" i="242"/>
  <c r="W25" i="242"/>
  <c r="V25" i="242"/>
  <c r="U25" i="242"/>
  <c r="T25" i="242"/>
  <c r="S25" i="242"/>
  <c r="R25" i="242"/>
  <c r="Q25" i="242"/>
  <c r="P25" i="242"/>
  <c r="O25" i="242"/>
  <c r="N25" i="242"/>
  <c r="M25" i="242"/>
  <c r="L25" i="242"/>
  <c r="K25" i="242"/>
  <c r="F25" i="242"/>
  <c r="AJ24" i="242"/>
  <c r="AI24" i="242"/>
  <c r="AH24" i="242"/>
  <c r="AG24" i="242"/>
  <c r="AF24" i="242"/>
  <c r="AE24" i="242"/>
  <c r="AD24" i="242"/>
  <c r="AC24" i="242"/>
  <c r="AB24" i="242"/>
  <c r="AA24" i="242"/>
  <c r="Z24" i="242"/>
  <c r="Y24" i="242"/>
  <c r="X24" i="242"/>
  <c r="W24" i="242"/>
  <c r="V24" i="242"/>
  <c r="U24" i="242"/>
  <c r="T24" i="242"/>
  <c r="S24" i="242"/>
  <c r="R24" i="242"/>
  <c r="Q24" i="242"/>
  <c r="P24" i="242"/>
  <c r="O24" i="242"/>
  <c r="N24" i="242"/>
  <c r="M24" i="242"/>
  <c r="L24" i="242"/>
  <c r="K24" i="242"/>
  <c r="F24" i="242"/>
  <c r="AJ23" i="242"/>
  <c r="AI23" i="242"/>
  <c r="AH23" i="242"/>
  <c r="AG23" i="242"/>
  <c r="AF23" i="242"/>
  <c r="AE23" i="242"/>
  <c r="AD23" i="242"/>
  <c r="AC23" i="242"/>
  <c r="AB23" i="242"/>
  <c r="AA23" i="242"/>
  <c r="Z23" i="242"/>
  <c r="Y23" i="242"/>
  <c r="X23" i="242"/>
  <c r="W23" i="242"/>
  <c r="V23" i="242"/>
  <c r="U23" i="242"/>
  <c r="T23" i="242"/>
  <c r="S23" i="242"/>
  <c r="R23" i="242"/>
  <c r="Q23" i="242"/>
  <c r="P23" i="242"/>
  <c r="O23" i="242"/>
  <c r="N23" i="242"/>
  <c r="M23" i="242"/>
  <c r="L23" i="242"/>
  <c r="K23" i="242"/>
  <c r="F23" i="242"/>
  <c r="AJ22" i="242"/>
  <c r="AI22" i="242"/>
  <c r="AH22" i="242"/>
  <c r="AG22" i="242"/>
  <c r="AF22" i="242"/>
  <c r="AE22" i="242"/>
  <c r="AD22" i="242"/>
  <c r="AC22" i="242"/>
  <c r="AB22" i="242"/>
  <c r="AA22" i="242"/>
  <c r="Z22" i="242"/>
  <c r="Y22" i="242"/>
  <c r="X22" i="242"/>
  <c r="W22" i="242"/>
  <c r="V22" i="242"/>
  <c r="U22" i="242"/>
  <c r="T22" i="242"/>
  <c r="S22" i="242"/>
  <c r="R22" i="242"/>
  <c r="Q22" i="242"/>
  <c r="P22" i="242"/>
  <c r="O22" i="242"/>
  <c r="N22" i="242"/>
  <c r="M22" i="242"/>
  <c r="L22" i="242"/>
  <c r="K22" i="242"/>
  <c r="F22" i="242"/>
  <c r="AJ21" i="242"/>
  <c r="AI21" i="242"/>
  <c r="AH21" i="242"/>
  <c r="AG21" i="242"/>
  <c r="AF21" i="242"/>
  <c r="AE21" i="242"/>
  <c r="AD21" i="242"/>
  <c r="AC21" i="242"/>
  <c r="AB21" i="242"/>
  <c r="AA21" i="242"/>
  <c r="Z21" i="242"/>
  <c r="Y21" i="242"/>
  <c r="X21" i="242"/>
  <c r="W21" i="242"/>
  <c r="V21" i="242"/>
  <c r="U21" i="242"/>
  <c r="T21" i="242"/>
  <c r="S21" i="242"/>
  <c r="R21" i="242"/>
  <c r="Q21" i="242"/>
  <c r="P21" i="242"/>
  <c r="O21" i="242"/>
  <c r="N21" i="242"/>
  <c r="M21" i="242"/>
  <c r="L21" i="242"/>
  <c r="K21" i="242"/>
  <c r="F21" i="242"/>
  <c r="AJ20" i="242"/>
  <c r="AI20" i="242"/>
  <c r="AH20" i="242"/>
  <c r="AG20" i="242"/>
  <c r="AF20" i="242"/>
  <c r="AE20" i="242"/>
  <c r="AD20" i="242"/>
  <c r="AC20" i="242"/>
  <c r="AB20" i="242"/>
  <c r="AA20" i="242"/>
  <c r="Z20" i="242"/>
  <c r="Y20" i="242"/>
  <c r="X20" i="242"/>
  <c r="W20" i="242"/>
  <c r="V20" i="242"/>
  <c r="U20" i="242"/>
  <c r="T20" i="242"/>
  <c r="S20" i="242"/>
  <c r="Q20" i="242"/>
  <c r="P20" i="242"/>
  <c r="O20" i="242"/>
  <c r="N20" i="242"/>
  <c r="M20" i="242"/>
  <c r="L20" i="242"/>
  <c r="K20" i="242"/>
  <c r="F20" i="242"/>
  <c r="AJ19" i="242"/>
  <c r="AI19" i="242"/>
  <c r="AH19" i="242"/>
  <c r="AG19" i="242"/>
  <c r="AF19" i="242"/>
  <c r="AE19" i="242"/>
  <c r="AD19" i="242"/>
  <c r="AC19" i="242"/>
  <c r="AB19" i="242"/>
  <c r="AA19" i="242"/>
  <c r="Z19" i="242"/>
  <c r="Y19" i="242"/>
  <c r="X19" i="242"/>
  <c r="W19" i="242"/>
  <c r="V19" i="242"/>
  <c r="U19" i="242"/>
  <c r="T19" i="242"/>
  <c r="S19" i="242"/>
  <c r="R19" i="242"/>
  <c r="Q19" i="242"/>
  <c r="P19" i="242"/>
  <c r="O19" i="242"/>
  <c r="N19" i="242"/>
  <c r="M19" i="242"/>
  <c r="L19" i="242"/>
  <c r="K19" i="242"/>
  <c r="F19" i="242"/>
  <c r="AJ18" i="242"/>
  <c r="AI18" i="242"/>
  <c r="AH18" i="242"/>
  <c r="AG18" i="242"/>
  <c r="AF18" i="242"/>
  <c r="AE18" i="242"/>
  <c r="AD18" i="242"/>
  <c r="AC18" i="242"/>
  <c r="AB18" i="242"/>
  <c r="AA18" i="242"/>
  <c r="Z18" i="242"/>
  <c r="Y18" i="242"/>
  <c r="X18" i="242"/>
  <c r="W18" i="242"/>
  <c r="V18" i="242"/>
  <c r="U18" i="242"/>
  <c r="T18" i="242"/>
  <c r="S18" i="242"/>
  <c r="R18" i="242"/>
  <c r="Q18" i="242"/>
  <c r="P18" i="242"/>
  <c r="O18" i="242"/>
  <c r="N18" i="242"/>
  <c r="M18" i="242"/>
  <c r="L18" i="242"/>
  <c r="K18" i="242"/>
  <c r="F18" i="242"/>
  <c r="AJ17" i="242"/>
  <c r="AI17" i="242"/>
  <c r="AH17" i="242"/>
  <c r="AG17" i="242"/>
  <c r="AF17" i="242"/>
  <c r="AE17" i="242"/>
  <c r="AD17" i="242"/>
  <c r="AC17" i="242"/>
  <c r="AB17" i="242"/>
  <c r="AA17" i="242"/>
  <c r="Z17" i="242"/>
  <c r="Y17" i="242"/>
  <c r="X17" i="242"/>
  <c r="W17" i="242"/>
  <c r="V17" i="242"/>
  <c r="U17" i="242"/>
  <c r="T17" i="242"/>
  <c r="S17" i="242"/>
  <c r="R17" i="242"/>
  <c r="Q17" i="242"/>
  <c r="P17" i="242"/>
  <c r="O17" i="242"/>
  <c r="N17" i="242"/>
  <c r="M17" i="242"/>
  <c r="L17" i="242"/>
  <c r="K17" i="242"/>
  <c r="F17" i="242"/>
  <c r="AJ16" i="242"/>
  <c r="AI16" i="242"/>
  <c r="AH16" i="242"/>
  <c r="AG16" i="242"/>
  <c r="AF16" i="242"/>
  <c r="AE16" i="242"/>
  <c r="AD16" i="242"/>
  <c r="AC16" i="242"/>
  <c r="AB16" i="242"/>
  <c r="AA16" i="242"/>
  <c r="Z16" i="242"/>
  <c r="Y16" i="242"/>
  <c r="X16" i="242"/>
  <c r="W16" i="242"/>
  <c r="V16" i="242"/>
  <c r="U16" i="242"/>
  <c r="T16" i="242"/>
  <c r="S16" i="242"/>
  <c r="R16" i="242"/>
  <c r="Q16" i="242"/>
  <c r="P16" i="242"/>
  <c r="O16" i="242"/>
  <c r="N16" i="242"/>
  <c r="M16" i="242"/>
  <c r="L16" i="242"/>
  <c r="K16" i="242"/>
  <c r="F16" i="242"/>
  <c r="AJ15" i="242"/>
  <c r="AI15" i="242"/>
  <c r="AH15" i="242"/>
  <c r="AG15" i="242"/>
  <c r="AF15" i="242"/>
  <c r="AE15" i="242"/>
  <c r="AD15" i="242"/>
  <c r="AC15" i="242"/>
  <c r="AB15" i="242"/>
  <c r="AA15" i="242"/>
  <c r="Z15" i="242"/>
  <c r="Y15" i="242"/>
  <c r="X15" i="242"/>
  <c r="W15" i="242"/>
  <c r="V15" i="242"/>
  <c r="U15" i="242"/>
  <c r="T15" i="242"/>
  <c r="S15" i="242"/>
  <c r="R15" i="242"/>
  <c r="Q15" i="242"/>
  <c r="P15" i="242"/>
  <c r="O15" i="242"/>
  <c r="N15" i="242"/>
  <c r="M15" i="242"/>
  <c r="L15" i="242"/>
  <c r="K15" i="242"/>
  <c r="F15" i="242"/>
  <c r="AJ14" i="242"/>
  <c r="AI14" i="242"/>
  <c r="AH14" i="242"/>
  <c r="AG14" i="242"/>
  <c r="AF14" i="242"/>
  <c r="AE14" i="242"/>
  <c r="AD14" i="242"/>
  <c r="AC14" i="242"/>
  <c r="AB14" i="242"/>
  <c r="AA14" i="242"/>
  <c r="Z14" i="242"/>
  <c r="Y14" i="242"/>
  <c r="X14" i="242"/>
  <c r="W14" i="242"/>
  <c r="V14" i="242"/>
  <c r="U14" i="242"/>
  <c r="T14" i="242"/>
  <c r="S14" i="242"/>
  <c r="R14" i="242"/>
  <c r="Q14" i="242"/>
  <c r="P14" i="242"/>
  <c r="O14" i="242"/>
  <c r="N14" i="242"/>
  <c r="M14" i="242"/>
  <c r="L14" i="242"/>
  <c r="K14" i="242"/>
  <c r="F14" i="242"/>
  <c r="AJ13" i="242"/>
  <c r="AI13" i="242"/>
  <c r="AH13" i="242"/>
  <c r="AG13" i="242"/>
  <c r="AF13" i="242"/>
  <c r="AE13" i="242"/>
  <c r="AD13" i="242"/>
  <c r="AC13" i="242"/>
  <c r="AB13" i="242"/>
  <c r="AA13" i="242"/>
  <c r="Z13" i="242"/>
  <c r="Y13" i="242"/>
  <c r="X13" i="242"/>
  <c r="W13" i="242"/>
  <c r="V13" i="242"/>
  <c r="U13" i="242"/>
  <c r="T13" i="242"/>
  <c r="S13" i="242"/>
  <c r="R13" i="242"/>
  <c r="Q13" i="242"/>
  <c r="P13" i="242"/>
  <c r="O13" i="242"/>
  <c r="N13" i="242"/>
  <c r="M13" i="242"/>
  <c r="L13" i="242"/>
  <c r="K13" i="242"/>
  <c r="F13" i="242"/>
  <c r="AJ12" i="242"/>
  <c r="AI12" i="242"/>
  <c r="AH12" i="242"/>
  <c r="AG12" i="242"/>
  <c r="AF12" i="242"/>
  <c r="AE12" i="242"/>
  <c r="AD12" i="242"/>
  <c r="AC12" i="242"/>
  <c r="AB12" i="242"/>
  <c r="AA12" i="242"/>
  <c r="Z12" i="242"/>
  <c r="Y12" i="242"/>
  <c r="X12" i="242"/>
  <c r="W12" i="242"/>
  <c r="V12" i="242"/>
  <c r="U12" i="242"/>
  <c r="T12" i="242"/>
  <c r="S12" i="242"/>
  <c r="R12" i="242"/>
  <c r="Q12" i="242"/>
  <c r="P12" i="242"/>
  <c r="O12" i="242"/>
  <c r="N12" i="242"/>
  <c r="M12" i="242"/>
  <c r="L12" i="242"/>
  <c r="K12" i="242"/>
  <c r="F12" i="242"/>
  <c r="AJ11" i="242"/>
  <c r="AI11" i="242"/>
  <c r="AH11" i="242"/>
  <c r="AG11" i="242"/>
  <c r="AF11" i="242"/>
  <c r="AE11" i="242"/>
  <c r="AD11" i="242"/>
  <c r="AC11" i="242"/>
  <c r="AB11" i="242"/>
  <c r="AA11" i="242"/>
  <c r="Z11" i="242"/>
  <c r="Y11" i="242"/>
  <c r="X11" i="242"/>
  <c r="W11" i="242"/>
  <c r="V11" i="242"/>
  <c r="U11" i="242"/>
  <c r="T11" i="242"/>
  <c r="S11" i="242"/>
  <c r="R11" i="242"/>
  <c r="Q11" i="242"/>
  <c r="P11" i="242"/>
  <c r="O11" i="242"/>
  <c r="N11" i="242"/>
  <c r="M11" i="242"/>
  <c r="L11" i="242"/>
  <c r="K11" i="242"/>
  <c r="F11" i="242"/>
  <c r="AJ10" i="242"/>
  <c r="AI10" i="242"/>
  <c r="AH10" i="242"/>
  <c r="AG10" i="242"/>
  <c r="AF10" i="242"/>
  <c r="AE10" i="242"/>
  <c r="AD10" i="242"/>
  <c r="AC10" i="242"/>
  <c r="AB10" i="242"/>
  <c r="AA10" i="242"/>
  <c r="Z10" i="242"/>
  <c r="Y10" i="242"/>
  <c r="X10" i="242"/>
  <c r="W10" i="242"/>
  <c r="V10" i="242"/>
  <c r="U10" i="242"/>
  <c r="T10" i="242"/>
  <c r="S10" i="242"/>
  <c r="R10" i="242"/>
  <c r="Q10" i="242"/>
  <c r="P10" i="242"/>
  <c r="O10" i="242"/>
  <c r="N10" i="242"/>
  <c r="M10" i="242"/>
  <c r="L10" i="242"/>
  <c r="K10" i="242"/>
  <c r="F10" i="242"/>
  <c r="AJ9" i="242"/>
  <c r="AI9" i="242"/>
  <c r="AH9" i="242"/>
  <c r="AG9" i="242"/>
  <c r="AF9" i="242"/>
  <c r="AE9" i="242"/>
  <c r="AD9" i="242"/>
  <c r="AC9" i="242"/>
  <c r="AB9" i="242"/>
  <c r="AA9" i="242"/>
  <c r="Z9" i="242"/>
  <c r="Y9" i="242"/>
  <c r="X9" i="242"/>
  <c r="W9" i="242"/>
  <c r="V9" i="242"/>
  <c r="U9" i="242"/>
  <c r="T9" i="242"/>
  <c r="S9" i="242"/>
  <c r="R9" i="242"/>
  <c r="Q9" i="242"/>
  <c r="P9" i="242"/>
  <c r="O9" i="242"/>
  <c r="N9" i="242"/>
  <c r="M9" i="242"/>
  <c r="L9" i="242"/>
  <c r="K9" i="242"/>
  <c r="F9" i="242"/>
  <c r="AJ8" i="242"/>
  <c r="AI8" i="242"/>
  <c r="AH8" i="242"/>
  <c r="AG8" i="242"/>
  <c r="AF8" i="242"/>
  <c r="AE8" i="242"/>
  <c r="AD8" i="242"/>
  <c r="AC8" i="242"/>
  <c r="AB8" i="242"/>
  <c r="AA8" i="242"/>
  <c r="Z8" i="242"/>
  <c r="Y8" i="242"/>
  <c r="X8" i="242"/>
  <c r="W8" i="242"/>
  <c r="V8" i="242"/>
  <c r="U8" i="242"/>
  <c r="T8" i="242"/>
  <c r="S8" i="242"/>
  <c r="R8" i="242"/>
  <c r="Q8" i="242"/>
  <c r="P8" i="242"/>
  <c r="O8" i="242"/>
  <c r="N8" i="242"/>
  <c r="M8" i="242"/>
  <c r="L8" i="242"/>
  <c r="K8" i="242"/>
  <c r="F8" i="242"/>
  <c r="AJ7" i="242"/>
  <c r="AI7" i="242"/>
  <c r="AH7" i="242"/>
  <c r="AG7" i="242"/>
  <c r="AF7" i="242"/>
  <c r="AE7" i="242"/>
  <c r="AD7" i="242"/>
  <c r="AC7" i="242"/>
  <c r="AB7" i="242"/>
  <c r="AA7" i="242"/>
  <c r="Z7" i="242"/>
  <c r="Y7" i="242"/>
  <c r="X7" i="242"/>
  <c r="W7" i="242"/>
  <c r="V7" i="242"/>
  <c r="U7" i="242"/>
  <c r="T7" i="242"/>
  <c r="S7" i="242"/>
  <c r="R7" i="242"/>
  <c r="Q7" i="242"/>
  <c r="P7" i="242"/>
  <c r="O7" i="242"/>
  <c r="N7" i="242"/>
  <c r="M7" i="242"/>
  <c r="L7" i="242"/>
  <c r="K7" i="242"/>
  <c r="F7" i="242"/>
  <c r="AJ6" i="242"/>
  <c r="AI6" i="242"/>
  <c r="AH6" i="242"/>
  <c r="AG6" i="242"/>
  <c r="AF6" i="242"/>
  <c r="AE6" i="242"/>
  <c r="AD6" i="242"/>
  <c r="AC6" i="242"/>
  <c r="AB6" i="242"/>
  <c r="AA6" i="242"/>
  <c r="Z6" i="242"/>
  <c r="Y6" i="242"/>
  <c r="X6" i="242"/>
  <c r="W6" i="242"/>
  <c r="V6" i="242"/>
  <c r="U6" i="242"/>
  <c r="T6" i="242"/>
  <c r="S6" i="242"/>
  <c r="R6" i="242"/>
  <c r="Q6" i="242"/>
  <c r="P6" i="242"/>
  <c r="O6" i="242"/>
  <c r="N6" i="242"/>
  <c r="M6" i="242"/>
  <c r="L6" i="242"/>
  <c r="K6" i="242"/>
  <c r="F6" i="242"/>
  <c r="AI5" i="242"/>
  <c r="AH5" i="242"/>
  <c r="AJ5" i="242" s="1"/>
  <c r="AG5" i="242"/>
  <c r="AF5" i="242"/>
  <c r="AE5" i="242"/>
  <c r="AD5" i="242"/>
  <c r="AC5" i="242"/>
  <c r="AB5" i="242"/>
  <c r="AA5" i="242"/>
  <c r="Z5" i="242"/>
  <c r="Y5" i="242"/>
  <c r="X5" i="242"/>
  <c r="W5" i="242"/>
  <c r="V5" i="242"/>
  <c r="U5" i="242"/>
  <c r="T5" i="242"/>
  <c r="S5" i="242"/>
  <c r="R5" i="242"/>
  <c r="Q5" i="242"/>
  <c r="P5" i="242"/>
  <c r="O5" i="242"/>
  <c r="N5" i="242"/>
  <c r="M5" i="242"/>
  <c r="L5" i="242"/>
  <c r="K5" i="242"/>
  <c r="F5" i="242"/>
  <c r="AI4" i="242"/>
  <c r="AH4" i="242"/>
  <c r="AJ4" i="242" s="1"/>
  <c r="AG4" i="242"/>
  <c r="AE4" i="242"/>
  <c r="AD4" i="242"/>
  <c r="AC4" i="242"/>
  <c r="AB4" i="242"/>
  <c r="AF4" i="242" s="1"/>
  <c r="AA4" i="242"/>
  <c r="Y4" i="242"/>
  <c r="X4" i="242"/>
  <c r="W4" i="242"/>
  <c r="Z4" i="242" s="1"/>
  <c r="V4" i="242"/>
  <c r="T4" i="242"/>
  <c r="S4" i="242"/>
  <c r="R4" i="242"/>
  <c r="U4" i="242" s="1"/>
  <c r="Q4" i="242"/>
  <c r="O4" i="242"/>
  <c r="N4" i="242"/>
  <c r="M4" i="242"/>
  <c r="L4" i="242"/>
  <c r="P4" i="242" s="1"/>
  <c r="K4" i="242"/>
  <c r="D54" i="244" l="1"/>
  <c r="C21" i="244"/>
  <c r="C20" i="244"/>
  <c r="D55" i="244"/>
  <c r="K10" i="244"/>
  <c r="K14" i="244" s="1"/>
  <c r="P5" i="243"/>
  <c r="AF5" i="243"/>
  <c r="Z4" i="243"/>
  <c r="F4" i="243" s="1"/>
  <c r="E50" i="243" s="1"/>
  <c r="C50" i="243" s="1"/>
  <c r="AF4" i="243"/>
  <c r="E61" i="243"/>
  <c r="F4" i="242"/>
  <c r="E61" i="242"/>
  <c r="C57" i="243"/>
  <c r="E55" i="243"/>
  <c r="E56" i="243"/>
  <c r="C47" i="243"/>
  <c r="D66" i="243"/>
  <c r="D48" i="243"/>
  <c r="D49" i="243"/>
  <c r="C55" i="243"/>
  <c r="G55" i="243" s="1"/>
  <c r="C56" i="243"/>
  <c r="G56" i="243" s="1"/>
  <c r="D62" i="243"/>
  <c r="E48" i="243"/>
  <c r="D55" i="243"/>
  <c r="E50" i="242"/>
  <c r="C50" i="242" s="1"/>
  <c r="C57" i="242"/>
  <c r="E55" i="242"/>
  <c r="E56" i="242"/>
  <c r="C47" i="242"/>
  <c r="G54" i="242"/>
  <c r="D66" i="242"/>
  <c r="D48" i="242"/>
  <c r="D49" i="242"/>
  <c r="C55" i="242"/>
  <c r="G55" i="242" s="1"/>
  <c r="C56" i="242"/>
  <c r="G56" i="242" s="1"/>
  <c r="D62" i="242"/>
  <c r="E48" i="242"/>
  <c r="D55" i="242"/>
  <c r="D69" i="243" l="1"/>
  <c r="D68" i="243"/>
  <c r="D67" i="243"/>
  <c r="C62" i="243"/>
  <c r="E57" i="243"/>
  <c r="E62" i="243" s="1"/>
  <c r="C49" i="243"/>
  <c r="G49" i="243" s="1"/>
  <c r="C48" i="243"/>
  <c r="G48" i="243" s="1"/>
  <c r="C66" i="243"/>
  <c r="C69" i="243"/>
  <c r="C61" i="243"/>
  <c r="C62" i="242"/>
  <c r="G57" i="242"/>
  <c r="E57" i="242"/>
  <c r="E62" i="242" s="1"/>
  <c r="C49" i="242"/>
  <c r="G49" i="242" s="1"/>
  <c r="C48" i="242"/>
  <c r="G48" i="242" s="1"/>
  <c r="C66" i="242"/>
  <c r="G47" i="242"/>
  <c r="C69" i="242"/>
  <c r="G50" i="242"/>
  <c r="I46" i="242" s="1"/>
  <c r="D69" i="242"/>
  <c r="D68" i="242"/>
  <c r="D67" i="242"/>
  <c r="C61" i="242"/>
  <c r="G51" i="243" l="1"/>
  <c r="G69" i="243"/>
  <c r="E69" i="243"/>
  <c r="G66" i="243"/>
  <c r="E66" i="243"/>
  <c r="C68" i="243"/>
  <c r="G68" i="243" s="1"/>
  <c r="C67" i="243"/>
  <c r="G67" i="243" s="1"/>
  <c r="G69" i="242"/>
  <c r="E69" i="242"/>
  <c r="G66" i="242"/>
  <c r="E66" i="242"/>
  <c r="C68" i="242"/>
  <c r="G68" i="242" s="1"/>
  <c r="C67" i="242"/>
  <c r="G67" i="242" s="1"/>
  <c r="G51" i="242"/>
  <c r="E68" i="243" l="1"/>
  <c r="E67" i="243"/>
  <c r="E68" i="242"/>
  <c r="E67" i="242"/>
  <c r="D57" i="237" l="1"/>
  <c r="E54" i="237"/>
  <c r="D54" i="237"/>
  <c r="C54" i="237"/>
  <c r="D50" i="237"/>
  <c r="D49" i="237"/>
  <c r="E47" i="237"/>
  <c r="D48" i="237"/>
  <c r="AJ43" i="237"/>
  <c r="AI43" i="237"/>
  <c r="AH43" i="237"/>
  <c r="AG43" i="237"/>
  <c r="AF43" i="237"/>
  <c r="AE43" i="237"/>
  <c r="AD43" i="237"/>
  <c r="AC43" i="237"/>
  <c r="AB43" i="237"/>
  <c r="AA43" i="237"/>
  <c r="Z43" i="237"/>
  <c r="Y43" i="237"/>
  <c r="X43" i="237"/>
  <c r="W43" i="237"/>
  <c r="V43" i="237"/>
  <c r="U43" i="237"/>
  <c r="T43" i="237"/>
  <c r="S43" i="237"/>
  <c r="R43" i="237"/>
  <c r="Q43" i="237"/>
  <c r="P43" i="237"/>
  <c r="O43" i="237"/>
  <c r="N43" i="237"/>
  <c r="M43" i="237"/>
  <c r="L43" i="237"/>
  <c r="K43" i="237"/>
  <c r="F43" i="237"/>
  <c r="AJ42" i="237"/>
  <c r="AI42" i="237"/>
  <c r="AH42" i="237"/>
  <c r="AG42" i="237"/>
  <c r="AF42" i="237"/>
  <c r="AE42" i="237"/>
  <c r="AD42" i="237"/>
  <c r="AC42" i="237"/>
  <c r="AB42" i="237"/>
  <c r="AA42" i="237"/>
  <c r="Z42" i="237"/>
  <c r="Y42" i="237"/>
  <c r="X42" i="237"/>
  <c r="W42" i="237"/>
  <c r="V42" i="237"/>
  <c r="U42" i="237"/>
  <c r="T42" i="237"/>
  <c r="S42" i="237"/>
  <c r="R42" i="237"/>
  <c r="Q42" i="237"/>
  <c r="P42" i="237"/>
  <c r="O42" i="237"/>
  <c r="N42" i="237"/>
  <c r="M42" i="237"/>
  <c r="L42" i="237"/>
  <c r="K42" i="237"/>
  <c r="F42" i="237"/>
  <c r="AJ41" i="237"/>
  <c r="AI41" i="237"/>
  <c r="AH41" i="237"/>
  <c r="AG41" i="237"/>
  <c r="AF41" i="237"/>
  <c r="AE41" i="237"/>
  <c r="AD41" i="237"/>
  <c r="AC41" i="237"/>
  <c r="AB41" i="237"/>
  <c r="AA41" i="237"/>
  <c r="Z41" i="237"/>
  <c r="Y41" i="237"/>
  <c r="X41" i="237"/>
  <c r="W41" i="237"/>
  <c r="V41" i="237"/>
  <c r="U41" i="237"/>
  <c r="T41" i="237"/>
  <c r="S41" i="237"/>
  <c r="R41" i="237"/>
  <c r="Q41" i="237"/>
  <c r="P41" i="237"/>
  <c r="O41" i="237"/>
  <c r="N41" i="237"/>
  <c r="M41" i="237"/>
  <c r="L41" i="237"/>
  <c r="K41" i="237"/>
  <c r="F41" i="237"/>
  <c r="AJ40" i="237"/>
  <c r="AI40" i="237"/>
  <c r="AH40" i="237"/>
  <c r="AG40" i="237"/>
  <c r="AF40" i="237"/>
  <c r="AE40" i="237"/>
  <c r="AD40" i="237"/>
  <c r="AC40" i="237"/>
  <c r="AB40" i="237"/>
  <c r="AA40" i="237"/>
  <c r="Z40" i="237"/>
  <c r="Y40" i="237"/>
  <c r="X40" i="237"/>
  <c r="W40" i="237"/>
  <c r="V40" i="237"/>
  <c r="U40" i="237"/>
  <c r="T40" i="237"/>
  <c r="S40" i="237"/>
  <c r="R40" i="237"/>
  <c r="Q40" i="237"/>
  <c r="P40" i="237"/>
  <c r="O40" i="237"/>
  <c r="N40" i="237"/>
  <c r="M40" i="237"/>
  <c r="L40" i="237"/>
  <c r="K40" i="237"/>
  <c r="F40" i="237"/>
  <c r="AJ39" i="237"/>
  <c r="AI39" i="237"/>
  <c r="AH39" i="237"/>
  <c r="AG39" i="237"/>
  <c r="AF39" i="237"/>
  <c r="AE39" i="237"/>
  <c r="AD39" i="237"/>
  <c r="AC39" i="237"/>
  <c r="AB39" i="237"/>
  <c r="AA39" i="237"/>
  <c r="Z39" i="237"/>
  <c r="Y39" i="237"/>
  <c r="X39" i="237"/>
  <c r="W39" i="237"/>
  <c r="V39" i="237"/>
  <c r="U39" i="237"/>
  <c r="T39" i="237"/>
  <c r="S39" i="237"/>
  <c r="R39" i="237"/>
  <c r="Q39" i="237"/>
  <c r="P39" i="237"/>
  <c r="O39" i="237"/>
  <c r="N39" i="237"/>
  <c r="M39" i="237"/>
  <c r="L39" i="237"/>
  <c r="K39" i="237"/>
  <c r="F39" i="237"/>
  <c r="AJ38" i="237"/>
  <c r="AI38" i="237"/>
  <c r="AH38" i="237"/>
  <c r="AG38" i="237"/>
  <c r="AF38" i="237"/>
  <c r="AE38" i="237"/>
  <c r="AD38" i="237"/>
  <c r="AC38" i="237"/>
  <c r="AB38" i="237"/>
  <c r="AA38" i="237"/>
  <c r="Z38" i="237"/>
  <c r="Y38" i="237"/>
  <c r="X38" i="237"/>
  <c r="W38" i="237"/>
  <c r="V38" i="237"/>
  <c r="U38" i="237"/>
  <c r="T38" i="237"/>
  <c r="S38" i="237"/>
  <c r="R38" i="237"/>
  <c r="Q38" i="237"/>
  <c r="P38" i="237"/>
  <c r="O38" i="237"/>
  <c r="N38" i="237"/>
  <c r="M38" i="237"/>
  <c r="L38" i="237"/>
  <c r="K38" i="237"/>
  <c r="F38" i="237"/>
  <c r="AJ37" i="237"/>
  <c r="AI37" i="237"/>
  <c r="AH37" i="237"/>
  <c r="AG37" i="237"/>
  <c r="AF37" i="237"/>
  <c r="AE37" i="237"/>
  <c r="AD37" i="237"/>
  <c r="AC37" i="237"/>
  <c r="AB37" i="237"/>
  <c r="AA37" i="237"/>
  <c r="Z37" i="237"/>
  <c r="Y37" i="237"/>
  <c r="X37" i="237"/>
  <c r="W37" i="237"/>
  <c r="V37" i="237"/>
  <c r="U37" i="237"/>
  <c r="T37" i="237"/>
  <c r="S37" i="237"/>
  <c r="R37" i="237"/>
  <c r="Q37" i="237"/>
  <c r="P37" i="237"/>
  <c r="O37" i="237"/>
  <c r="N37" i="237"/>
  <c r="M37" i="237"/>
  <c r="L37" i="237"/>
  <c r="K37" i="237"/>
  <c r="F37" i="237"/>
  <c r="AJ36" i="237"/>
  <c r="AI36" i="237"/>
  <c r="AH36" i="237"/>
  <c r="AG36" i="237"/>
  <c r="AF36" i="237"/>
  <c r="AE36" i="237"/>
  <c r="AD36" i="237"/>
  <c r="AC36" i="237"/>
  <c r="AB36" i="237"/>
  <c r="AA36" i="237"/>
  <c r="Z36" i="237"/>
  <c r="Y36" i="237"/>
  <c r="X36" i="237"/>
  <c r="W36" i="237"/>
  <c r="V36" i="237"/>
  <c r="U36" i="237"/>
  <c r="T36" i="237"/>
  <c r="S36" i="237"/>
  <c r="R36" i="237"/>
  <c r="Q36" i="237"/>
  <c r="P36" i="237"/>
  <c r="O36" i="237"/>
  <c r="N36" i="237"/>
  <c r="M36" i="237"/>
  <c r="L36" i="237"/>
  <c r="K36" i="237"/>
  <c r="F36" i="237"/>
  <c r="AJ35" i="237"/>
  <c r="AI35" i="237"/>
  <c r="AH35" i="237"/>
  <c r="AG35" i="237"/>
  <c r="AF35" i="237"/>
  <c r="AE35" i="237"/>
  <c r="AD35" i="237"/>
  <c r="AC35" i="237"/>
  <c r="AB35" i="237"/>
  <c r="AA35" i="237"/>
  <c r="Z35" i="237"/>
  <c r="Y35" i="237"/>
  <c r="X35" i="237"/>
  <c r="W35" i="237"/>
  <c r="V35" i="237"/>
  <c r="U35" i="237"/>
  <c r="T35" i="237"/>
  <c r="S35" i="237"/>
  <c r="R35" i="237"/>
  <c r="Q35" i="237"/>
  <c r="P35" i="237"/>
  <c r="O35" i="237"/>
  <c r="N35" i="237"/>
  <c r="M35" i="237"/>
  <c r="L35" i="237"/>
  <c r="K35" i="237"/>
  <c r="F35" i="237"/>
  <c r="AJ34" i="237"/>
  <c r="AI34" i="237"/>
  <c r="AH34" i="237"/>
  <c r="AG34" i="237"/>
  <c r="AF34" i="237"/>
  <c r="AE34" i="237"/>
  <c r="AD34" i="237"/>
  <c r="AC34" i="237"/>
  <c r="AB34" i="237"/>
  <c r="AA34" i="237"/>
  <c r="Z34" i="237"/>
  <c r="Y34" i="237"/>
  <c r="X34" i="237"/>
  <c r="W34" i="237"/>
  <c r="V34" i="237"/>
  <c r="U34" i="237"/>
  <c r="T34" i="237"/>
  <c r="S34" i="237"/>
  <c r="R34" i="237"/>
  <c r="Q34" i="237"/>
  <c r="P34" i="237"/>
  <c r="O34" i="237"/>
  <c r="N34" i="237"/>
  <c r="M34" i="237"/>
  <c r="L34" i="237"/>
  <c r="K34" i="237"/>
  <c r="F34" i="237"/>
  <c r="AJ33" i="237"/>
  <c r="F33" i="237" s="1"/>
  <c r="AI33" i="237"/>
  <c r="AH33" i="237"/>
  <c r="AG33" i="237"/>
  <c r="AE33" i="237"/>
  <c r="AD33" i="237"/>
  <c r="AC33" i="237"/>
  <c r="AB33" i="237"/>
  <c r="AF33" i="237" s="1"/>
  <c r="AA33" i="237"/>
  <c r="Z33" i="237"/>
  <c r="Y33" i="237"/>
  <c r="X33" i="237"/>
  <c r="W33" i="237"/>
  <c r="V33" i="237"/>
  <c r="U33" i="237"/>
  <c r="T33" i="237"/>
  <c r="S33" i="237"/>
  <c r="R33" i="237"/>
  <c r="Q33" i="237"/>
  <c r="O33" i="237"/>
  <c r="N33" i="237"/>
  <c r="M33" i="237"/>
  <c r="L33" i="237"/>
  <c r="P33" i="237" s="1"/>
  <c r="K33" i="237"/>
  <c r="AJ32" i="237"/>
  <c r="F32" i="237" s="1"/>
  <c r="AI32" i="237"/>
  <c r="AH32" i="237"/>
  <c r="AG32" i="237"/>
  <c r="AF32" i="237"/>
  <c r="AE32" i="237"/>
  <c r="AD32" i="237"/>
  <c r="AC32" i="237"/>
  <c r="AB32" i="237"/>
  <c r="AA32" i="237"/>
  <c r="Y32" i="237"/>
  <c r="X32" i="237"/>
  <c r="W32" i="237"/>
  <c r="V32" i="237"/>
  <c r="Z32" i="237" s="1"/>
  <c r="T32" i="237"/>
  <c r="S32" i="237"/>
  <c r="R32" i="237"/>
  <c r="Q32" i="237"/>
  <c r="U32" i="237" s="1"/>
  <c r="P32" i="237"/>
  <c r="O32" i="237"/>
  <c r="N32" i="237"/>
  <c r="M32" i="237"/>
  <c r="L32" i="237"/>
  <c r="K32" i="237"/>
  <c r="AJ31" i="237"/>
  <c r="F31" i="237" s="1"/>
  <c r="AI31" i="237"/>
  <c r="AH31" i="237"/>
  <c r="AG31" i="237"/>
  <c r="AE31" i="237"/>
  <c r="AD31" i="237"/>
  <c r="AC31" i="237"/>
  <c r="AB31" i="237"/>
  <c r="AF31" i="237" s="1"/>
  <c r="AA31" i="237"/>
  <c r="Y31" i="237"/>
  <c r="X31" i="237"/>
  <c r="W31" i="237"/>
  <c r="Z31" i="237" s="1"/>
  <c r="V31" i="237"/>
  <c r="T31" i="237"/>
  <c r="S31" i="237"/>
  <c r="R31" i="237"/>
  <c r="U31" i="237" s="1"/>
  <c r="Q31" i="237"/>
  <c r="O31" i="237"/>
  <c r="N31" i="237"/>
  <c r="M31" i="237"/>
  <c r="L31" i="237"/>
  <c r="P31" i="237" s="1"/>
  <c r="K31" i="237"/>
  <c r="AI30" i="237"/>
  <c r="AH30" i="237"/>
  <c r="AJ30" i="237" s="1"/>
  <c r="F30" i="237" s="1"/>
  <c r="AG30" i="237"/>
  <c r="AE30" i="237"/>
  <c r="AD30" i="237"/>
  <c r="AC30" i="237"/>
  <c r="AB30" i="237"/>
  <c r="AF30" i="237" s="1"/>
  <c r="AA30" i="237"/>
  <c r="Y30" i="237"/>
  <c r="X30" i="237"/>
  <c r="W30" i="237"/>
  <c r="Z30" i="237" s="1"/>
  <c r="V30" i="237"/>
  <c r="T30" i="237"/>
  <c r="S30" i="237"/>
  <c r="R30" i="237"/>
  <c r="U30" i="237" s="1"/>
  <c r="Q30" i="237"/>
  <c r="O30" i="237"/>
  <c r="N30" i="237"/>
  <c r="M30" i="237"/>
  <c r="L30" i="237"/>
  <c r="P30" i="237" s="1"/>
  <c r="K30" i="237"/>
  <c r="AI29" i="237"/>
  <c r="AH29" i="237"/>
  <c r="AG29" i="237"/>
  <c r="AJ29" i="237" s="1"/>
  <c r="F29" i="237" s="1"/>
  <c r="AE29" i="237"/>
  <c r="AD29" i="237"/>
  <c r="AC29" i="237"/>
  <c r="AB29" i="237"/>
  <c r="AA29" i="237"/>
  <c r="Y29" i="237"/>
  <c r="X29" i="237"/>
  <c r="W29" i="237"/>
  <c r="V29" i="237"/>
  <c r="T29" i="237"/>
  <c r="S29" i="237"/>
  <c r="R29" i="237"/>
  <c r="Q29" i="237"/>
  <c r="O29" i="237"/>
  <c r="N29" i="237"/>
  <c r="M29" i="237"/>
  <c r="L29" i="237"/>
  <c r="K29" i="237"/>
  <c r="AI28" i="237"/>
  <c r="AH28" i="237"/>
  <c r="AG28" i="237"/>
  <c r="AJ28" i="237" s="1"/>
  <c r="F28" i="237" s="1"/>
  <c r="AE28" i="237"/>
  <c r="AD28" i="237"/>
  <c r="AC28" i="237"/>
  <c r="AB28" i="237"/>
  <c r="AA28" i="237"/>
  <c r="AF28" i="237" s="1"/>
  <c r="Y28" i="237"/>
  <c r="X28" i="237"/>
  <c r="W28" i="237"/>
  <c r="V28" i="237"/>
  <c r="Z28" i="237" s="1"/>
  <c r="T28" i="237"/>
  <c r="S28" i="237"/>
  <c r="R28" i="237"/>
  <c r="Q28" i="237"/>
  <c r="U28" i="237" s="1"/>
  <c r="O28" i="237"/>
  <c r="N28" i="237"/>
  <c r="M28" i="237"/>
  <c r="L28" i="237"/>
  <c r="K28" i="237"/>
  <c r="AI27" i="237"/>
  <c r="AH27" i="237"/>
  <c r="AG27" i="237"/>
  <c r="AJ27" i="237" s="1"/>
  <c r="F27" i="237" s="1"/>
  <c r="AE27" i="237"/>
  <c r="AD27" i="237"/>
  <c r="AC27" i="237"/>
  <c r="AB27" i="237"/>
  <c r="AF27" i="237" s="1"/>
  <c r="AA27" i="237"/>
  <c r="Y27" i="237"/>
  <c r="X27" i="237"/>
  <c r="W27" i="237"/>
  <c r="V27" i="237"/>
  <c r="Z27" i="237" s="1"/>
  <c r="T27" i="237"/>
  <c r="S27" i="237"/>
  <c r="R27" i="237"/>
  <c r="Q27" i="237"/>
  <c r="U27" i="237" s="1"/>
  <c r="O27" i="237"/>
  <c r="N27" i="237"/>
  <c r="M27" i="237"/>
  <c r="L27" i="237"/>
  <c r="K27" i="237"/>
  <c r="AI26" i="237"/>
  <c r="AH26" i="237"/>
  <c r="AJ26" i="237" s="1"/>
  <c r="F26" i="237" s="1"/>
  <c r="AG26" i="237"/>
  <c r="AE26" i="237"/>
  <c r="AD26" i="237"/>
  <c r="AF26" i="237" s="1"/>
  <c r="AC26" i="237"/>
  <c r="AB26" i="237"/>
  <c r="AA26" i="237"/>
  <c r="Z26" i="237"/>
  <c r="Y26" i="237"/>
  <c r="X26" i="237"/>
  <c r="W26" i="237"/>
  <c r="V26" i="237"/>
  <c r="T26" i="237"/>
  <c r="S26" i="237"/>
  <c r="R26" i="237"/>
  <c r="U26" i="237" s="1"/>
  <c r="Q26" i="237"/>
  <c r="O26" i="237"/>
  <c r="N26" i="237"/>
  <c r="M26" i="237"/>
  <c r="L26" i="237"/>
  <c r="K26" i="237"/>
  <c r="AI25" i="237"/>
  <c r="AH25" i="237"/>
  <c r="AG25" i="237"/>
  <c r="AE25" i="237"/>
  <c r="AD25" i="237"/>
  <c r="AC25" i="237"/>
  <c r="AB25" i="237"/>
  <c r="AA25" i="237"/>
  <c r="AF25" i="237" s="1"/>
  <c r="Y25" i="237"/>
  <c r="X25" i="237"/>
  <c r="W25" i="237"/>
  <c r="V25" i="237"/>
  <c r="Z25" i="237" s="1"/>
  <c r="T25" i="237"/>
  <c r="S25" i="237"/>
  <c r="R25" i="237"/>
  <c r="Q25" i="237"/>
  <c r="U25" i="237" s="1"/>
  <c r="O25" i="237"/>
  <c r="N25" i="237"/>
  <c r="M25" i="237"/>
  <c r="L25" i="237"/>
  <c r="P25" i="237" s="1"/>
  <c r="K25" i="237"/>
  <c r="AI24" i="237"/>
  <c r="AH24" i="237"/>
  <c r="AG24" i="237"/>
  <c r="AJ24" i="237" s="1"/>
  <c r="F24" i="237" s="1"/>
  <c r="AE24" i="237"/>
  <c r="AD24" i="237"/>
  <c r="AC24" i="237"/>
  <c r="AB24" i="237"/>
  <c r="AA24" i="237"/>
  <c r="AF24" i="237" s="1"/>
  <c r="Y24" i="237"/>
  <c r="X24" i="237"/>
  <c r="W24" i="237"/>
  <c r="V24" i="237"/>
  <c r="Z24" i="237" s="1"/>
  <c r="T24" i="237"/>
  <c r="S24" i="237"/>
  <c r="R24" i="237"/>
  <c r="Q24" i="237"/>
  <c r="U24" i="237" s="1"/>
  <c r="O24" i="237"/>
  <c r="N24" i="237"/>
  <c r="M24" i="237"/>
  <c r="L24" i="237"/>
  <c r="K24" i="237"/>
  <c r="P24" i="237" s="1"/>
  <c r="AI23" i="237"/>
  <c r="AH23" i="237"/>
  <c r="AG23" i="237"/>
  <c r="AJ23" i="237" s="1"/>
  <c r="F23" i="237" s="1"/>
  <c r="AE23" i="237"/>
  <c r="AD23" i="237"/>
  <c r="AC23" i="237"/>
  <c r="AB23" i="237"/>
  <c r="AA23" i="237"/>
  <c r="Y23" i="237"/>
  <c r="X23" i="237"/>
  <c r="W23" i="237"/>
  <c r="V23" i="237"/>
  <c r="T23" i="237"/>
  <c r="S23" i="237"/>
  <c r="R23" i="237"/>
  <c r="Q23" i="237"/>
  <c r="O23" i="237"/>
  <c r="N23" i="237"/>
  <c r="M23" i="237"/>
  <c r="L23" i="237"/>
  <c r="K23" i="237"/>
  <c r="AI22" i="237"/>
  <c r="AH22" i="237"/>
  <c r="AG22" i="237"/>
  <c r="AJ22" i="237" s="1"/>
  <c r="F22" i="237" s="1"/>
  <c r="AE22" i="237"/>
  <c r="AD22" i="237"/>
  <c r="AC22" i="237"/>
  <c r="AB22" i="237"/>
  <c r="AA22" i="237"/>
  <c r="AF22" i="237" s="1"/>
  <c r="Y22" i="237"/>
  <c r="X22" i="237"/>
  <c r="W22" i="237"/>
  <c r="V22" i="237"/>
  <c r="Z22" i="237" s="1"/>
  <c r="T22" i="237"/>
  <c r="S22" i="237"/>
  <c r="R22" i="237"/>
  <c r="Q22" i="237"/>
  <c r="U22" i="237" s="1"/>
  <c r="O22" i="237"/>
  <c r="N22" i="237"/>
  <c r="M22" i="237"/>
  <c r="P22" i="237" s="1"/>
  <c r="L22" i="237"/>
  <c r="K22" i="237"/>
  <c r="AI21" i="237"/>
  <c r="AH21" i="237"/>
  <c r="AG21" i="237"/>
  <c r="AJ21" i="237" s="1"/>
  <c r="F21" i="237" s="1"/>
  <c r="AE21" i="237"/>
  <c r="AD21" i="237"/>
  <c r="AC21" i="237"/>
  <c r="AB21" i="237"/>
  <c r="AA21" i="237"/>
  <c r="AF21" i="237" s="1"/>
  <c r="Y21" i="237"/>
  <c r="X21" i="237"/>
  <c r="W21" i="237"/>
  <c r="V21" i="237"/>
  <c r="Z21" i="237" s="1"/>
  <c r="T21" i="237"/>
  <c r="S21" i="237"/>
  <c r="R21" i="237"/>
  <c r="Q21" i="237"/>
  <c r="U21" i="237" s="1"/>
  <c r="O21" i="237"/>
  <c r="N21" i="237"/>
  <c r="M21" i="237"/>
  <c r="L21" i="237"/>
  <c r="K21" i="237"/>
  <c r="P21" i="237" s="1"/>
  <c r="AI20" i="237"/>
  <c r="AH20" i="237"/>
  <c r="AJ20" i="237" s="1"/>
  <c r="F20" i="237" s="1"/>
  <c r="AG20" i="237"/>
  <c r="AE20" i="237"/>
  <c r="AD20" i="237"/>
  <c r="AC20" i="237"/>
  <c r="AB20" i="237"/>
  <c r="AA20" i="237"/>
  <c r="Y20" i="237"/>
  <c r="X20" i="237"/>
  <c r="W20" i="237"/>
  <c r="V20" i="237"/>
  <c r="T20" i="237"/>
  <c r="S20" i="237"/>
  <c r="R20" i="237"/>
  <c r="Q20" i="237"/>
  <c r="O20" i="237"/>
  <c r="N20" i="237"/>
  <c r="M20" i="237"/>
  <c r="L20" i="237"/>
  <c r="K20" i="237"/>
  <c r="AI19" i="237"/>
  <c r="AH19" i="237"/>
  <c r="AJ19" i="237" s="1"/>
  <c r="F19" i="237" s="1"/>
  <c r="AG19" i="237"/>
  <c r="AE19" i="237"/>
  <c r="AD19" i="237"/>
  <c r="AC19" i="237"/>
  <c r="AB19" i="237"/>
  <c r="AF19" i="237" s="1"/>
  <c r="AA19" i="237"/>
  <c r="Y19" i="237"/>
  <c r="X19" i="237"/>
  <c r="W19" i="237"/>
  <c r="Z19" i="237" s="1"/>
  <c r="V19" i="237"/>
  <c r="T19" i="237"/>
  <c r="S19" i="237"/>
  <c r="R19" i="237"/>
  <c r="U19" i="237" s="1"/>
  <c r="Q19" i="237"/>
  <c r="O19" i="237"/>
  <c r="N19" i="237"/>
  <c r="M19" i="237"/>
  <c r="L19" i="237"/>
  <c r="P19" i="237" s="1"/>
  <c r="K19" i="237"/>
  <c r="AI18" i="237"/>
  <c r="AH18" i="237"/>
  <c r="AJ18" i="237" s="1"/>
  <c r="F18" i="237" s="1"/>
  <c r="AG18" i="237"/>
  <c r="AE18" i="237"/>
  <c r="AD18" i="237"/>
  <c r="AC18" i="237"/>
  <c r="AB18" i="237"/>
  <c r="AF18" i="237" s="1"/>
  <c r="AA18" i="237"/>
  <c r="Y18" i="237"/>
  <c r="X18" i="237"/>
  <c r="W18" i="237"/>
  <c r="Z18" i="237" s="1"/>
  <c r="V18" i="237"/>
  <c r="T18" i="237"/>
  <c r="S18" i="237"/>
  <c r="R18" i="237"/>
  <c r="U18" i="237" s="1"/>
  <c r="Q18" i="237"/>
  <c r="O18" i="237"/>
  <c r="N18" i="237"/>
  <c r="M18" i="237"/>
  <c r="L18" i="237"/>
  <c r="P18" i="237" s="1"/>
  <c r="K18" i="237"/>
  <c r="AI17" i="237"/>
  <c r="AH17" i="237"/>
  <c r="AG17" i="237"/>
  <c r="AJ17" i="237" s="1"/>
  <c r="F17" i="237" s="1"/>
  <c r="AE17" i="237"/>
  <c r="AD17" i="237"/>
  <c r="AC17" i="237"/>
  <c r="AB17" i="237"/>
  <c r="AF17" i="237" s="1"/>
  <c r="AA17" i="237"/>
  <c r="Y17" i="237"/>
  <c r="X17" i="237"/>
  <c r="W17" i="237"/>
  <c r="V17" i="237"/>
  <c r="T17" i="237"/>
  <c r="S17" i="237"/>
  <c r="R17" i="237"/>
  <c r="Q17" i="237"/>
  <c r="O17" i="237"/>
  <c r="N17" i="237"/>
  <c r="M17" i="237"/>
  <c r="L17" i="237"/>
  <c r="P17" i="237" s="1"/>
  <c r="K17" i="237"/>
  <c r="AI16" i="237"/>
  <c r="AH16" i="237"/>
  <c r="AJ16" i="237" s="1"/>
  <c r="F16" i="237" s="1"/>
  <c r="AG16" i="237"/>
  <c r="AE16" i="237"/>
  <c r="AD16" i="237"/>
  <c r="AC16" i="237"/>
  <c r="AB16" i="237"/>
  <c r="AF16" i="237" s="1"/>
  <c r="AA16" i="237"/>
  <c r="Y16" i="237"/>
  <c r="X16" i="237"/>
  <c r="W16" i="237"/>
  <c r="V16" i="237"/>
  <c r="T16" i="237"/>
  <c r="S16" i="237"/>
  <c r="R16" i="237"/>
  <c r="Q16" i="237"/>
  <c r="O16" i="237"/>
  <c r="N16" i="237"/>
  <c r="M16" i="237"/>
  <c r="L16" i="237"/>
  <c r="P16" i="237" s="1"/>
  <c r="K16" i="237"/>
  <c r="AI15" i="237"/>
  <c r="AH15" i="237"/>
  <c r="AG15" i="237"/>
  <c r="AJ15" i="237" s="1"/>
  <c r="F15" i="237" s="1"/>
  <c r="AE15" i="237"/>
  <c r="AD15" i="237"/>
  <c r="AC15" i="237"/>
  <c r="AB15" i="237"/>
  <c r="AA15" i="237"/>
  <c r="Y15" i="237"/>
  <c r="X15" i="237"/>
  <c r="W15" i="237"/>
  <c r="V15" i="237"/>
  <c r="T15" i="237"/>
  <c r="S15" i="237"/>
  <c r="R15" i="237"/>
  <c r="Q15" i="237"/>
  <c r="O15" i="237"/>
  <c r="N15" i="237"/>
  <c r="M15" i="237"/>
  <c r="L15" i="237"/>
  <c r="K15" i="237"/>
  <c r="AI14" i="237"/>
  <c r="AH14" i="237"/>
  <c r="AG14" i="237"/>
  <c r="AE14" i="237"/>
  <c r="AD14" i="237"/>
  <c r="AC14" i="237"/>
  <c r="AB14" i="237"/>
  <c r="AF14" i="237" s="1"/>
  <c r="AA14" i="237"/>
  <c r="Y14" i="237"/>
  <c r="X14" i="237"/>
  <c r="W14" i="237"/>
  <c r="V14" i="237"/>
  <c r="Z14" i="237" s="1"/>
  <c r="T14" i="237"/>
  <c r="S14" i="237"/>
  <c r="R14" i="237"/>
  <c r="U14" i="237" s="1"/>
  <c r="Q14" i="237"/>
  <c r="O14" i="237"/>
  <c r="N14" i="237"/>
  <c r="M14" i="237"/>
  <c r="L14" i="237"/>
  <c r="K14" i="237"/>
  <c r="AI13" i="237"/>
  <c r="AH13" i="237"/>
  <c r="AG13" i="237"/>
  <c r="AJ13" i="237" s="1"/>
  <c r="F13" i="237" s="1"/>
  <c r="AE13" i="237"/>
  <c r="AD13" i="237"/>
  <c r="AC13" i="237"/>
  <c r="AB13" i="237"/>
  <c r="AA13" i="237"/>
  <c r="AF13" i="237" s="1"/>
  <c r="Y13" i="237"/>
  <c r="X13" i="237"/>
  <c r="W13" i="237"/>
  <c r="V13" i="237"/>
  <c r="Z13" i="237" s="1"/>
  <c r="T13" i="237"/>
  <c r="S13" i="237"/>
  <c r="R13" i="237"/>
  <c r="Q13" i="237"/>
  <c r="U13" i="237" s="1"/>
  <c r="O13" i="237"/>
  <c r="N13" i="237"/>
  <c r="M13" i="237"/>
  <c r="L13" i="237"/>
  <c r="K13" i="237"/>
  <c r="P13" i="237" s="1"/>
  <c r="AI12" i="237"/>
  <c r="AH12" i="237"/>
  <c r="AG12" i="237"/>
  <c r="AJ12" i="237" s="1"/>
  <c r="F12" i="237" s="1"/>
  <c r="AE12" i="237"/>
  <c r="AD12" i="237"/>
  <c r="AC12" i="237"/>
  <c r="AB12" i="237"/>
  <c r="AA12" i="237"/>
  <c r="AF12" i="237" s="1"/>
  <c r="Y12" i="237"/>
  <c r="X12" i="237"/>
  <c r="W12" i="237"/>
  <c r="V12" i="237"/>
  <c r="Z12" i="237" s="1"/>
  <c r="T12" i="237"/>
  <c r="S12" i="237"/>
  <c r="R12" i="237"/>
  <c r="Q12" i="237"/>
  <c r="U12" i="237" s="1"/>
  <c r="O12" i="237"/>
  <c r="N12" i="237"/>
  <c r="M12" i="237"/>
  <c r="L12" i="237"/>
  <c r="K12" i="237"/>
  <c r="P12" i="237" s="1"/>
  <c r="AI11" i="237"/>
  <c r="AH11" i="237"/>
  <c r="AG11" i="237"/>
  <c r="AJ11" i="237" s="1"/>
  <c r="F11" i="237" s="1"/>
  <c r="AE11" i="237"/>
  <c r="AD11" i="237"/>
  <c r="AC11" i="237"/>
  <c r="AB11" i="237"/>
  <c r="AA11" i="237"/>
  <c r="AF11" i="237" s="1"/>
  <c r="Y11" i="237"/>
  <c r="X11" i="237"/>
  <c r="W11" i="237"/>
  <c r="V11" i="237"/>
  <c r="Z11" i="237" s="1"/>
  <c r="T11" i="237"/>
  <c r="S11" i="237"/>
  <c r="R11" i="237"/>
  <c r="Q11" i="237"/>
  <c r="U11" i="237" s="1"/>
  <c r="O11" i="237"/>
  <c r="N11" i="237"/>
  <c r="M11" i="237"/>
  <c r="L11" i="237"/>
  <c r="K11" i="237"/>
  <c r="P11" i="237" s="1"/>
  <c r="AI10" i="237"/>
  <c r="AH10" i="237"/>
  <c r="AG10" i="237"/>
  <c r="AE10" i="237"/>
  <c r="AD10" i="237"/>
  <c r="AC10" i="237"/>
  <c r="AB10" i="237"/>
  <c r="AA10" i="237"/>
  <c r="Y10" i="237"/>
  <c r="X10" i="237"/>
  <c r="W10" i="237"/>
  <c r="V10" i="237"/>
  <c r="Z10" i="237" s="1"/>
  <c r="T10" i="237"/>
  <c r="S10" i="237"/>
  <c r="R10" i="237"/>
  <c r="Q10" i="237"/>
  <c r="O10" i="237"/>
  <c r="N10" i="237"/>
  <c r="M10" i="237"/>
  <c r="L10" i="237"/>
  <c r="K10" i="237"/>
  <c r="AI9" i="237"/>
  <c r="AH9" i="237"/>
  <c r="AJ9" i="237" s="1"/>
  <c r="F9" i="237" s="1"/>
  <c r="AG9" i="237"/>
  <c r="AE9" i="237"/>
  <c r="AD9" i="237"/>
  <c r="AC9" i="237"/>
  <c r="AB9" i="237"/>
  <c r="AF9" i="237" s="1"/>
  <c r="AA9" i="237"/>
  <c r="Y9" i="237"/>
  <c r="X9" i="237"/>
  <c r="W9" i="237"/>
  <c r="Z9" i="237" s="1"/>
  <c r="V9" i="237"/>
  <c r="T9" i="237"/>
  <c r="S9" i="237"/>
  <c r="R9" i="237"/>
  <c r="U9" i="237" s="1"/>
  <c r="Q9" i="237"/>
  <c r="O9" i="237"/>
  <c r="N9" i="237"/>
  <c r="M9" i="237"/>
  <c r="L9" i="237"/>
  <c r="P9" i="237" s="1"/>
  <c r="K9" i="237"/>
  <c r="AI8" i="237"/>
  <c r="AH8" i="237"/>
  <c r="AG8" i="237"/>
  <c r="AJ8" i="237" s="1"/>
  <c r="F8" i="237" s="1"/>
  <c r="AE8" i="237"/>
  <c r="AD8" i="237"/>
  <c r="AC8" i="237"/>
  <c r="AB8" i="237"/>
  <c r="AF8" i="237" s="1"/>
  <c r="AA8" i="237"/>
  <c r="Y8" i="237"/>
  <c r="X8" i="237"/>
  <c r="W8" i="237"/>
  <c r="Z8" i="237" s="1"/>
  <c r="V8" i="237"/>
  <c r="T8" i="237"/>
  <c r="S8" i="237"/>
  <c r="R8" i="237"/>
  <c r="U8" i="237" s="1"/>
  <c r="Q8" i="237"/>
  <c r="O8" i="237"/>
  <c r="N8" i="237"/>
  <c r="M8" i="237"/>
  <c r="L8" i="237"/>
  <c r="K8" i="237"/>
  <c r="AI7" i="237"/>
  <c r="AH7" i="237"/>
  <c r="AG7" i="237"/>
  <c r="AJ7" i="237" s="1"/>
  <c r="F7" i="237" s="1"/>
  <c r="AE7" i="237"/>
  <c r="AD7" i="237"/>
  <c r="AC7" i="237"/>
  <c r="AB7" i="237"/>
  <c r="AA7" i="237"/>
  <c r="AF7" i="237" s="1"/>
  <c r="Y7" i="237"/>
  <c r="X7" i="237"/>
  <c r="W7" i="237"/>
  <c r="V7" i="237"/>
  <c r="Z7" i="237" s="1"/>
  <c r="T7" i="237"/>
  <c r="S7" i="237"/>
  <c r="R7" i="237"/>
  <c r="Q7" i="237"/>
  <c r="U7" i="237" s="1"/>
  <c r="O7" i="237"/>
  <c r="N7" i="237"/>
  <c r="M7" i="237"/>
  <c r="L7" i="237"/>
  <c r="K7" i="237"/>
  <c r="P7" i="237" s="1"/>
  <c r="AI6" i="237"/>
  <c r="AH6" i="237"/>
  <c r="AG6" i="237"/>
  <c r="AF6" i="237"/>
  <c r="AE6" i="237"/>
  <c r="AD6" i="237"/>
  <c r="AC6" i="237"/>
  <c r="AB6" i="237"/>
  <c r="AA6" i="237"/>
  <c r="Y6" i="237"/>
  <c r="X6" i="237"/>
  <c r="W6" i="237"/>
  <c r="V6" i="237"/>
  <c r="T6" i="237"/>
  <c r="S6" i="237"/>
  <c r="R6" i="237"/>
  <c r="Q6" i="237"/>
  <c r="O6" i="237"/>
  <c r="N6" i="237"/>
  <c r="M6" i="237"/>
  <c r="P6" i="237" s="1"/>
  <c r="L6" i="237"/>
  <c r="K6" i="237"/>
  <c r="AJ5" i="237"/>
  <c r="F5" i="237" s="1"/>
  <c r="AI5" i="237"/>
  <c r="AH5" i="237"/>
  <c r="AG5" i="237"/>
  <c r="AE5" i="237"/>
  <c r="AD5" i="237"/>
  <c r="AC5" i="237"/>
  <c r="AB5" i="237"/>
  <c r="AF5" i="237" s="1"/>
  <c r="AA5" i="237"/>
  <c r="Y5" i="237"/>
  <c r="X5" i="237"/>
  <c r="W5" i="237"/>
  <c r="Z5" i="237" s="1"/>
  <c r="V5" i="237"/>
  <c r="U5" i="237"/>
  <c r="T5" i="237"/>
  <c r="S5" i="237"/>
  <c r="R5" i="237"/>
  <c r="Q5" i="237"/>
  <c r="O5" i="237"/>
  <c r="N5" i="237"/>
  <c r="M5" i="237"/>
  <c r="L5" i="237"/>
  <c r="P5" i="237" s="1"/>
  <c r="K5" i="237"/>
  <c r="AI4" i="237"/>
  <c r="AH4" i="237"/>
  <c r="AJ4" i="237" s="1"/>
  <c r="F4" i="237" s="1"/>
  <c r="AG4" i="237"/>
  <c r="AE4" i="237"/>
  <c r="AD4" i="237"/>
  <c r="AC4" i="237"/>
  <c r="AB4" i="237"/>
  <c r="AF4" i="237" s="1"/>
  <c r="AA4" i="237"/>
  <c r="Y4" i="237"/>
  <c r="X4" i="237"/>
  <c r="W4" i="237"/>
  <c r="Z4" i="237" s="1"/>
  <c r="V4" i="237"/>
  <c r="T4" i="237"/>
  <c r="S4" i="237"/>
  <c r="R4" i="237"/>
  <c r="U4" i="237" s="1"/>
  <c r="Q4" i="237"/>
  <c r="O4" i="237"/>
  <c r="N4" i="237"/>
  <c r="M4" i="237"/>
  <c r="L4" i="237"/>
  <c r="P4" i="237" s="1"/>
  <c r="K4" i="237"/>
  <c r="D57" i="236"/>
  <c r="E54" i="236"/>
  <c r="E61" i="236" s="1"/>
  <c r="D54" i="236"/>
  <c r="D56" i="236" s="1"/>
  <c r="C54" i="236"/>
  <c r="G54" i="236" s="1"/>
  <c r="D50" i="236"/>
  <c r="E47" i="236"/>
  <c r="E49" i="236" s="1"/>
  <c r="D47" i="236"/>
  <c r="D61" i="236" s="1"/>
  <c r="AJ43" i="236"/>
  <c r="AI43" i="236"/>
  <c r="AH43" i="236"/>
  <c r="AG43" i="236"/>
  <c r="AF43" i="236"/>
  <c r="AE43" i="236"/>
  <c r="AD43" i="236"/>
  <c r="AC43" i="236"/>
  <c r="AB43" i="236"/>
  <c r="AA43" i="236"/>
  <c r="Z43" i="236"/>
  <c r="Y43" i="236"/>
  <c r="X43" i="236"/>
  <c r="W43" i="236"/>
  <c r="V43" i="236"/>
  <c r="U43" i="236"/>
  <c r="T43" i="236"/>
  <c r="S43" i="236"/>
  <c r="R43" i="236"/>
  <c r="Q43" i="236"/>
  <c r="P43" i="236"/>
  <c r="O43" i="236"/>
  <c r="N43" i="236"/>
  <c r="M43" i="236"/>
  <c r="L43" i="236"/>
  <c r="K43" i="236"/>
  <c r="F43" i="236"/>
  <c r="AJ42" i="236"/>
  <c r="AI42" i="236"/>
  <c r="AH42" i="236"/>
  <c r="AG42" i="236"/>
  <c r="AF42" i="236"/>
  <c r="AE42" i="236"/>
  <c r="AD42" i="236"/>
  <c r="AC42" i="236"/>
  <c r="AB42" i="236"/>
  <c r="AA42" i="236"/>
  <c r="Z42" i="236"/>
  <c r="Y42" i="236"/>
  <c r="X42" i="236"/>
  <c r="W42" i="236"/>
  <c r="V42" i="236"/>
  <c r="U42" i="236"/>
  <c r="T42" i="236"/>
  <c r="S42" i="236"/>
  <c r="R42" i="236"/>
  <c r="Q42" i="236"/>
  <c r="P42" i="236"/>
  <c r="O42" i="236"/>
  <c r="N42" i="236"/>
  <c r="M42" i="236"/>
  <c r="L42" i="236"/>
  <c r="K42" i="236"/>
  <c r="F42" i="236"/>
  <c r="AJ41" i="236"/>
  <c r="AI41" i="236"/>
  <c r="AH41" i="236"/>
  <c r="AG41" i="236"/>
  <c r="AF41" i="236"/>
  <c r="AE41" i="236"/>
  <c r="AD41" i="236"/>
  <c r="AC41" i="236"/>
  <c r="AB41" i="236"/>
  <c r="AA41" i="236"/>
  <c r="Z41" i="236"/>
  <c r="Y41" i="236"/>
  <c r="X41" i="236"/>
  <c r="W41" i="236"/>
  <c r="V41" i="236"/>
  <c r="U41" i="236"/>
  <c r="T41" i="236"/>
  <c r="S41" i="236"/>
  <c r="R41" i="236"/>
  <c r="Q41" i="236"/>
  <c r="P41" i="236"/>
  <c r="O41" i="236"/>
  <c r="N41" i="236"/>
  <c r="M41" i="236"/>
  <c r="L41" i="236"/>
  <c r="K41" i="236"/>
  <c r="F41" i="236"/>
  <c r="AJ40" i="236"/>
  <c r="AI40" i="236"/>
  <c r="AH40" i="236"/>
  <c r="AG40" i="236"/>
  <c r="AF40" i="236"/>
  <c r="AE40" i="236"/>
  <c r="AD40" i="236"/>
  <c r="AC40" i="236"/>
  <c r="AB40" i="236"/>
  <c r="AA40" i="236"/>
  <c r="Z40" i="236"/>
  <c r="Y40" i="236"/>
  <c r="X40" i="236"/>
  <c r="W40" i="236"/>
  <c r="V40" i="236"/>
  <c r="U40" i="236"/>
  <c r="T40" i="236"/>
  <c r="S40" i="236"/>
  <c r="R40" i="236"/>
  <c r="Q40" i="236"/>
  <c r="P40" i="236"/>
  <c r="O40" i="236"/>
  <c r="N40" i="236"/>
  <c r="M40" i="236"/>
  <c r="L40" i="236"/>
  <c r="K40" i="236"/>
  <c r="F40" i="236"/>
  <c r="AJ39" i="236"/>
  <c r="AI39" i="236"/>
  <c r="AH39" i="236"/>
  <c r="AG39" i="236"/>
  <c r="AF39" i="236"/>
  <c r="AE39" i="236"/>
  <c r="AD39" i="236"/>
  <c r="AC39" i="236"/>
  <c r="AB39" i="236"/>
  <c r="AA39" i="236"/>
  <c r="Z39" i="236"/>
  <c r="Y39" i="236"/>
  <c r="X39" i="236"/>
  <c r="W39" i="236"/>
  <c r="V39" i="236"/>
  <c r="U39" i="236"/>
  <c r="T39" i="236"/>
  <c r="S39" i="236"/>
  <c r="R39" i="236"/>
  <c r="Q39" i="236"/>
  <c r="P39" i="236"/>
  <c r="O39" i="236"/>
  <c r="N39" i="236"/>
  <c r="M39" i="236"/>
  <c r="L39" i="236"/>
  <c r="K39" i="236"/>
  <c r="F39" i="236"/>
  <c r="AJ38" i="236"/>
  <c r="AI38" i="236"/>
  <c r="AH38" i="236"/>
  <c r="AG38" i="236"/>
  <c r="AF38" i="236"/>
  <c r="AE38" i="236"/>
  <c r="AD38" i="236"/>
  <c r="AC38" i="236"/>
  <c r="AB38" i="236"/>
  <c r="AA38" i="236"/>
  <c r="Z38" i="236"/>
  <c r="Y38" i="236"/>
  <c r="X38" i="236"/>
  <c r="W38" i="236"/>
  <c r="V38" i="236"/>
  <c r="U38" i="236"/>
  <c r="T38" i="236"/>
  <c r="S38" i="236"/>
  <c r="R38" i="236"/>
  <c r="Q38" i="236"/>
  <c r="P38" i="236"/>
  <c r="O38" i="236"/>
  <c r="N38" i="236"/>
  <c r="M38" i="236"/>
  <c r="L38" i="236"/>
  <c r="K38" i="236"/>
  <c r="F38" i="236"/>
  <c r="AJ37" i="236"/>
  <c r="AI37" i="236"/>
  <c r="AH37" i="236"/>
  <c r="AG37" i="236"/>
  <c r="AF37" i="236"/>
  <c r="AE37" i="236"/>
  <c r="AD37" i="236"/>
  <c r="AC37" i="236"/>
  <c r="AB37" i="236"/>
  <c r="AA37" i="236"/>
  <c r="Z37" i="236"/>
  <c r="Y37" i="236"/>
  <c r="X37" i="236"/>
  <c r="W37" i="236"/>
  <c r="V37" i="236"/>
  <c r="U37" i="236"/>
  <c r="T37" i="236"/>
  <c r="S37" i="236"/>
  <c r="R37" i="236"/>
  <c r="Q37" i="236"/>
  <c r="P37" i="236"/>
  <c r="O37" i="236"/>
  <c r="N37" i="236"/>
  <c r="M37" i="236"/>
  <c r="L37" i="236"/>
  <c r="K37" i="236"/>
  <c r="F37" i="236"/>
  <c r="AJ36" i="236"/>
  <c r="AI36" i="236"/>
  <c r="AH36" i="236"/>
  <c r="AG36" i="236"/>
  <c r="AF36" i="236"/>
  <c r="AE36" i="236"/>
  <c r="AD36" i="236"/>
  <c r="AC36" i="236"/>
  <c r="AB36" i="236"/>
  <c r="AA36" i="236"/>
  <c r="Z36" i="236"/>
  <c r="Y36" i="236"/>
  <c r="X36" i="236"/>
  <c r="W36" i="236"/>
  <c r="V36" i="236"/>
  <c r="U36" i="236"/>
  <c r="T36" i="236"/>
  <c r="S36" i="236"/>
  <c r="R36" i="236"/>
  <c r="Q36" i="236"/>
  <c r="P36" i="236"/>
  <c r="O36" i="236"/>
  <c r="N36" i="236"/>
  <c r="M36" i="236"/>
  <c r="L36" i="236"/>
  <c r="K36" i="236"/>
  <c r="F36" i="236"/>
  <c r="AJ35" i="236"/>
  <c r="AI35" i="236"/>
  <c r="AH35" i="236"/>
  <c r="AG35" i="236"/>
  <c r="AF35" i="236"/>
  <c r="AE35" i="236"/>
  <c r="AD35" i="236"/>
  <c r="AC35" i="236"/>
  <c r="AB35" i="236"/>
  <c r="AA35" i="236"/>
  <c r="Z35" i="236"/>
  <c r="Y35" i="236"/>
  <c r="X35" i="236"/>
  <c r="W35" i="236"/>
  <c r="V35" i="236"/>
  <c r="U35" i="236"/>
  <c r="T35" i="236"/>
  <c r="S35" i="236"/>
  <c r="R35" i="236"/>
  <c r="Q35" i="236"/>
  <c r="P35" i="236"/>
  <c r="O35" i="236"/>
  <c r="N35" i="236"/>
  <c r="M35" i="236"/>
  <c r="L35" i="236"/>
  <c r="K35" i="236"/>
  <c r="F35" i="236"/>
  <c r="AJ34" i="236"/>
  <c r="AI34" i="236"/>
  <c r="AH34" i="236"/>
  <c r="AG34" i="236"/>
  <c r="AF34" i="236"/>
  <c r="AE34" i="236"/>
  <c r="AD34" i="236"/>
  <c r="AC34" i="236"/>
  <c r="AB34" i="236"/>
  <c r="AA34" i="236"/>
  <c r="Z34" i="236"/>
  <c r="Y34" i="236"/>
  <c r="X34" i="236"/>
  <c r="W34" i="236"/>
  <c r="V34" i="236"/>
  <c r="U34" i="236"/>
  <c r="T34" i="236"/>
  <c r="S34" i="236"/>
  <c r="R34" i="236"/>
  <c r="Q34" i="236"/>
  <c r="P34" i="236"/>
  <c r="O34" i="236"/>
  <c r="N34" i="236"/>
  <c r="M34" i="236"/>
  <c r="L34" i="236"/>
  <c r="K34" i="236"/>
  <c r="F34" i="236"/>
  <c r="AJ33" i="236"/>
  <c r="F33" i="236" s="1"/>
  <c r="AI33" i="236"/>
  <c r="AH33" i="236"/>
  <c r="AG33" i="236"/>
  <c r="AE33" i="236"/>
  <c r="AD33" i="236"/>
  <c r="AC33" i="236"/>
  <c r="AB33" i="236"/>
  <c r="AF33" i="236" s="1"/>
  <c r="AA33" i="236"/>
  <c r="Y33" i="236"/>
  <c r="X33" i="236"/>
  <c r="W33" i="236"/>
  <c r="Z33" i="236" s="1"/>
  <c r="V33" i="236"/>
  <c r="U33" i="236"/>
  <c r="T33" i="236"/>
  <c r="S33" i="236"/>
  <c r="R33" i="236"/>
  <c r="Q33" i="236"/>
  <c r="O33" i="236"/>
  <c r="N33" i="236"/>
  <c r="M33" i="236"/>
  <c r="L33" i="236"/>
  <c r="P33" i="236" s="1"/>
  <c r="K33" i="236"/>
  <c r="AJ32" i="236"/>
  <c r="AI32" i="236"/>
  <c r="AH32" i="236"/>
  <c r="AG32" i="236"/>
  <c r="AE32" i="236"/>
  <c r="AD32" i="236"/>
  <c r="AC32" i="236"/>
  <c r="AB32" i="236"/>
  <c r="AA32" i="236"/>
  <c r="AF32" i="236" s="1"/>
  <c r="Y32" i="236"/>
  <c r="X32" i="236"/>
  <c r="W32" i="236"/>
  <c r="V32" i="236"/>
  <c r="Z32" i="236" s="1"/>
  <c r="T32" i="236"/>
  <c r="S32" i="236"/>
  <c r="R32" i="236"/>
  <c r="Q32" i="236"/>
  <c r="U32" i="236" s="1"/>
  <c r="O32" i="236"/>
  <c r="N32" i="236"/>
  <c r="M32" i="236"/>
  <c r="L32" i="236"/>
  <c r="K32" i="236"/>
  <c r="P32" i="236" s="1"/>
  <c r="F32" i="236"/>
  <c r="AI31" i="236"/>
  <c r="AH31" i="236"/>
  <c r="AG31" i="236"/>
  <c r="AE31" i="236"/>
  <c r="AD31" i="236"/>
  <c r="AC31" i="236"/>
  <c r="AB31" i="236"/>
  <c r="AF31" i="236" s="1"/>
  <c r="AA31" i="236"/>
  <c r="Y31" i="236"/>
  <c r="X31" i="236"/>
  <c r="W31" i="236"/>
  <c r="Z31" i="236" s="1"/>
  <c r="V31" i="236"/>
  <c r="T31" i="236"/>
  <c r="S31" i="236"/>
  <c r="R31" i="236"/>
  <c r="Q31" i="236"/>
  <c r="U31" i="236" s="1"/>
  <c r="O31" i="236"/>
  <c r="N31" i="236"/>
  <c r="M31" i="236"/>
  <c r="L31" i="236"/>
  <c r="K31" i="236"/>
  <c r="AI30" i="236"/>
  <c r="AH30" i="236"/>
  <c r="AG30" i="236"/>
  <c r="AJ30" i="236" s="1"/>
  <c r="F30" i="236" s="1"/>
  <c r="AE30" i="236"/>
  <c r="AD30" i="236"/>
  <c r="AC30" i="236"/>
  <c r="AB30" i="236"/>
  <c r="AF30" i="236" s="1"/>
  <c r="AA30" i="236"/>
  <c r="Y30" i="236"/>
  <c r="X30" i="236"/>
  <c r="W30" i="236"/>
  <c r="V30" i="236"/>
  <c r="T30" i="236"/>
  <c r="S30" i="236"/>
  <c r="R30" i="236"/>
  <c r="Q30" i="236"/>
  <c r="O30" i="236"/>
  <c r="N30" i="236"/>
  <c r="M30" i="236"/>
  <c r="L30" i="236"/>
  <c r="K30" i="236"/>
  <c r="AI29" i="236"/>
  <c r="AH29" i="236"/>
  <c r="AG29" i="236"/>
  <c r="AJ29" i="236" s="1"/>
  <c r="F29" i="236" s="1"/>
  <c r="AE29" i="236"/>
  <c r="AD29" i="236"/>
  <c r="AC29" i="236"/>
  <c r="AB29" i="236"/>
  <c r="AA29" i="236"/>
  <c r="AF29" i="236" s="1"/>
  <c r="Y29" i="236"/>
  <c r="X29" i="236"/>
  <c r="W29" i="236"/>
  <c r="V29" i="236"/>
  <c r="Z29" i="236" s="1"/>
  <c r="T29" i="236"/>
  <c r="S29" i="236"/>
  <c r="R29" i="236"/>
  <c r="Q29" i="236"/>
  <c r="U29" i="236" s="1"/>
  <c r="O29" i="236"/>
  <c r="N29" i="236"/>
  <c r="M29" i="236"/>
  <c r="L29" i="236"/>
  <c r="K29" i="236"/>
  <c r="P29" i="236" s="1"/>
  <c r="AI28" i="236"/>
  <c r="AH28" i="236"/>
  <c r="AG28" i="236"/>
  <c r="AE28" i="236"/>
  <c r="AD28" i="236"/>
  <c r="AC28" i="236"/>
  <c r="AB28" i="236"/>
  <c r="AA28" i="236"/>
  <c r="Y28" i="236"/>
  <c r="X28" i="236"/>
  <c r="W28" i="236"/>
  <c r="V28" i="236"/>
  <c r="T28" i="236"/>
  <c r="S28" i="236"/>
  <c r="R28" i="236"/>
  <c r="Q28" i="236"/>
  <c r="O28" i="236"/>
  <c r="N28" i="236"/>
  <c r="M28" i="236"/>
  <c r="L28" i="236"/>
  <c r="K28" i="236"/>
  <c r="P28" i="236" s="1"/>
  <c r="AI27" i="236"/>
  <c r="AH27" i="236"/>
  <c r="AG27" i="236"/>
  <c r="AE27" i="236"/>
  <c r="AD27" i="236"/>
  <c r="AC27" i="236"/>
  <c r="AB27" i="236"/>
  <c r="AA27" i="236"/>
  <c r="Y27" i="236"/>
  <c r="X27" i="236"/>
  <c r="W27" i="236"/>
  <c r="V27" i="236"/>
  <c r="T27" i="236"/>
  <c r="S27" i="236"/>
  <c r="R27" i="236"/>
  <c r="Q27" i="236"/>
  <c r="O27" i="236"/>
  <c r="N27" i="236"/>
  <c r="M27" i="236"/>
  <c r="L27" i="236"/>
  <c r="K27" i="236"/>
  <c r="P27" i="236" s="1"/>
  <c r="AI26" i="236"/>
  <c r="AH26" i="236"/>
  <c r="AG26" i="236"/>
  <c r="AJ26" i="236" s="1"/>
  <c r="AE26" i="236"/>
  <c r="AD26" i="236"/>
  <c r="AC26" i="236"/>
  <c r="AB26" i="236"/>
  <c r="AA26" i="236"/>
  <c r="AF26" i="236" s="1"/>
  <c r="Y26" i="236"/>
  <c r="X26" i="236"/>
  <c r="W26" i="236"/>
  <c r="V26" i="236"/>
  <c r="T26" i="236"/>
  <c r="S26" i="236"/>
  <c r="R26" i="236"/>
  <c r="Q26" i="236"/>
  <c r="O26" i="236"/>
  <c r="N26" i="236"/>
  <c r="M26" i="236"/>
  <c r="L26" i="236"/>
  <c r="K26" i="236"/>
  <c r="P26" i="236" s="1"/>
  <c r="AI25" i="236"/>
  <c r="AH25" i="236"/>
  <c r="AG25" i="236"/>
  <c r="AJ25" i="236" s="1"/>
  <c r="F25" i="236" s="1"/>
  <c r="AE25" i="236"/>
  <c r="AD25" i="236"/>
  <c r="AC25" i="236"/>
  <c r="AB25" i="236"/>
  <c r="AA25" i="236"/>
  <c r="AF25" i="236" s="1"/>
  <c r="Y25" i="236"/>
  <c r="X25" i="236"/>
  <c r="W25" i="236"/>
  <c r="V25" i="236"/>
  <c r="Z25" i="236" s="1"/>
  <c r="T25" i="236"/>
  <c r="S25" i="236"/>
  <c r="R25" i="236"/>
  <c r="Q25" i="236"/>
  <c r="U25" i="236" s="1"/>
  <c r="O25" i="236"/>
  <c r="N25" i="236"/>
  <c r="M25" i="236"/>
  <c r="L25" i="236"/>
  <c r="K25" i="236"/>
  <c r="P25" i="236" s="1"/>
  <c r="AI24" i="236"/>
  <c r="AH24" i="236"/>
  <c r="AG24" i="236"/>
  <c r="AE24" i="236"/>
  <c r="AD24" i="236"/>
  <c r="AC24" i="236"/>
  <c r="AB24" i="236"/>
  <c r="AA24" i="236"/>
  <c r="Y24" i="236"/>
  <c r="X24" i="236"/>
  <c r="W24" i="236"/>
  <c r="V24" i="236"/>
  <c r="Z24" i="236" s="1"/>
  <c r="T24" i="236"/>
  <c r="S24" i="236"/>
  <c r="R24" i="236"/>
  <c r="Q24" i="236"/>
  <c r="U24" i="236" s="1"/>
  <c r="O24" i="236"/>
  <c r="N24" i="236"/>
  <c r="M24" i="236"/>
  <c r="L24" i="236"/>
  <c r="K24" i="236"/>
  <c r="AI23" i="236"/>
  <c r="AH23" i="236"/>
  <c r="AG23" i="236"/>
  <c r="AJ23" i="236" s="1"/>
  <c r="F23" i="236" s="1"/>
  <c r="AE23" i="236"/>
  <c r="AD23" i="236"/>
  <c r="AC23" i="236"/>
  <c r="AB23" i="236"/>
  <c r="AA23" i="236"/>
  <c r="AF23" i="236" s="1"/>
  <c r="Y23" i="236"/>
  <c r="X23" i="236"/>
  <c r="W23" i="236"/>
  <c r="V23" i="236"/>
  <c r="Z23" i="236" s="1"/>
  <c r="T23" i="236"/>
  <c r="S23" i="236"/>
  <c r="R23" i="236"/>
  <c r="Q23" i="236"/>
  <c r="U23" i="236" s="1"/>
  <c r="O23" i="236"/>
  <c r="N23" i="236"/>
  <c r="M23" i="236"/>
  <c r="L23" i="236"/>
  <c r="K23" i="236"/>
  <c r="P23" i="236" s="1"/>
  <c r="AJ22" i="236"/>
  <c r="F22" i="236" s="1"/>
  <c r="AI22" i="236"/>
  <c r="AH22" i="236"/>
  <c r="AG22" i="236"/>
  <c r="AE22" i="236"/>
  <c r="AD22" i="236"/>
  <c r="AC22" i="236"/>
  <c r="AB22" i="236"/>
  <c r="AA22" i="236"/>
  <c r="Y22" i="236"/>
  <c r="X22" i="236"/>
  <c r="W22" i="236"/>
  <c r="V22" i="236"/>
  <c r="T22" i="236"/>
  <c r="S22" i="236"/>
  <c r="R22" i="236"/>
  <c r="Q22" i="236"/>
  <c r="O22" i="236"/>
  <c r="N22" i="236"/>
  <c r="M22" i="236"/>
  <c r="L22" i="236"/>
  <c r="P22" i="236" s="1"/>
  <c r="K22" i="236"/>
  <c r="AI21" i="236"/>
  <c r="AH21" i="236"/>
  <c r="AJ21" i="236" s="1"/>
  <c r="F21" i="236" s="1"/>
  <c r="AG21" i="236"/>
  <c r="AE21" i="236"/>
  <c r="AD21" i="236"/>
  <c r="AC21" i="236"/>
  <c r="AB21" i="236"/>
  <c r="AA21" i="236"/>
  <c r="Y21" i="236"/>
  <c r="X21" i="236"/>
  <c r="W21" i="236"/>
  <c r="V21" i="236"/>
  <c r="T21" i="236"/>
  <c r="S21" i="236"/>
  <c r="R21" i="236"/>
  <c r="Q21" i="236"/>
  <c r="O21" i="236"/>
  <c r="N21" i="236"/>
  <c r="M21" i="236"/>
  <c r="L21" i="236"/>
  <c r="K21" i="236"/>
  <c r="AI20" i="236"/>
  <c r="AH20" i="236"/>
  <c r="AG20" i="236"/>
  <c r="AE20" i="236"/>
  <c r="AD20" i="236"/>
  <c r="AC20" i="236"/>
  <c r="AB20" i="236"/>
  <c r="AA20" i="236"/>
  <c r="Y20" i="236"/>
  <c r="X20" i="236"/>
  <c r="W20" i="236"/>
  <c r="V20" i="236"/>
  <c r="Z20" i="236" s="1"/>
  <c r="T20" i="236"/>
  <c r="S20" i="236"/>
  <c r="R20" i="236"/>
  <c r="Q20" i="236"/>
  <c r="O20" i="236"/>
  <c r="N20" i="236"/>
  <c r="M20" i="236"/>
  <c r="L20" i="236"/>
  <c r="K20" i="236"/>
  <c r="AI19" i="236"/>
  <c r="AH19" i="236"/>
  <c r="AJ19" i="236" s="1"/>
  <c r="F19" i="236" s="1"/>
  <c r="AG19" i="236"/>
  <c r="AE19" i="236"/>
  <c r="AD19" i="236"/>
  <c r="AC19" i="236"/>
  <c r="AB19" i="236"/>
  <c r="AA19" i="236"/>
  <c r="Y19" i="236"/>
  <c r="X19" i="236"/>
  <c r="W19" i="236"/>
  <c r="V19" i="236"/>
  <c r="T19" i="236"/>
  <c r="S19" i="236"/>
  <c r="R19" i="236"/>
  <c r="Q19" i="236"/>
  <c r="O19" i="236"/>
  <c r="N19" i="236"/>
  <c r="M19" i="236"/>
  <c r="L19" i="236"/>
  <c r="P19" i="236" s="1"/>
  <c r="K19" i="236"/>
  <c r="AI18" i="236"/>
  <c r="AH18" i="236"/>
  <c r="AJ18" i="236" s="1"/>
  <c r="F18" i="236" s="1"/>
  <c r="AG18" i="236"/>
  <c r="AE18" i="236"/>
  <c r="AD18" i="236"/>
  <c r="AC18" i="236"/>
  <c r="AB18" i="236"/>
  <c r="AA18" i="236"/>
  <c r="Y18" i="236"/>
  <c r="X18" i="236"/>
  <c r="W18" i="236"/>
  <c r="V18" i="236"/>
  <c r="Z18" i="236" s="1"/>
  <c r="T18" i="236"/>
  <c r="S18" i="236"/>
  <c r="R18" i="236"/>
  <c r="Q18" i="236"/>
  <c r="U18" i="236" s="1"/>
  <c r="O18" i="236"/>
  <c r="N18" i="236"/>
  <c r="M18" i="236"/>
  <c r="L18" i="236"/>
  <c r="P18" i="236" s="1"/>
  <c r="K18" i="236"/>
  <c r="AI17" i="236"/>
  <c r="AH17" i="236"/>
  <c r="AJ17" i="236" s="1"/>
  <c r="F17" i="236" s="1"/>
  <c r="AG17" i="236"/>
  <c r="AE17" i="236"/>
  <c r="AD17" i="236"/>
  <c r="AC17" i="236"/>
  <c r="AB17" i="236"/>
  <c r="AA17" i="236"/>
  <c r="Y17" i="236"/>
  <c r="X17" i="236"/>
  <c r="W17" i="236"/>
  <c r="V17" i="236"/>
  <c r="T17" i="236"/>
  <c r="S17" i="236"/>
  <c r="R17" i="236"/>
  <c r="Q17" i="236"/>
  <c r="O17" i="236"/>
  <c r="N17" i="236"/>
  <c r="M17" i="236"/>
  <c r="L17" i="236"/>
  <c r="K17" i="236"/>
  <c r="P17" i="236" s="1"/>
  <c r="AI16" i="236"/>
  <c r="AH16" i="236"/>
  <c r="AG16" i="236"/>
  <c r="AJ16" i="236" s="1"/>
  <c r="F16" i="236" s="1"/>
  <c r="AE16" i="236"/>
  <c r="AD16" i="236"/>
  <c r="AC16" i="236"/>
  <c r="AB16" i="236"/>
  <c r="AA16" i="236"/>
  <c r="AF16" i="236" s="1"/>
  <c r="Y16" i="236"/>
  <c r="X16" i="236"/>
  <c r="W16" i="236"/>
  <c r="V16" i="236"/>
  <c r="Z16" i="236" s="1"/>
  <c r="T16" i="236"/>
  <c r="S16" i="236"/>
  <c r="R16" i="236"/>
  <c r="Q16" i="236"/>
  <c r="U16" i="236" s="1"/>
  <c r="O16" i="236"/>
  <c r="N16" i="236"/>
  <c r="M16" i="236"/>
  <c r="L16" i="236"/>
  <c r="K16" i="236"/>
  <c r="P16" i="236" s="1"/>
  <c r="AI15" i="236"/>
  <c r="AH15" i="236"/>
  <c r="AG15" i="236"/>
  <c r="AE15" i="236"/>
  <c r="AD15" i="236"/>
  <c r="AC15" i="236"/>
  <c r="AB15" i="236"/>
  <c r="AA15" i="236"/>
  <c r="Y15" i="236"/>
  <c r="X15" i="236"/>
  <c r="W15" i="236"/>
  <c r="V15" i="236"/>
  <c r="T15" i="236"/>
  <c r="S15" i="236"/>
  <c r="R15" i="236"/>
  <c r="Q15" i="236"/>
  <c r="O15" i="236"/>
  <c r="N15" i="236"/>
  <c r="M15" i="236"/>
  <c r="L15" i="236"/>
  <c r="K15" i="236"/>
  <c r="AI14" i="236"/>
  <c r="AH14" i="236"/>
  <c r="AG14" i="236"/>
  <c r="AE14" i="236"/>
  <c r="AD14" i="236"/>
  <c r="AC14" i="236"/>
  <c r="AB14" i="236"/>
  <c r="AF14" i="236" s="1"/>
  <c r="AA14" i="236"/>
  <c r="Y14" i="236"/>
  <c r="X14" i="236"/>
  <c r="W14" i="236"/>
  <c r="V14" i="236"/>
  <c r="T14" i="236"/>
  <c r="S14" i="236"/>
  <c r="R14" i="236"/>
  <c r="Q14" i="236"/>
  <c r="O14" i="236"/>
  <c r="N14" i="236"/>
  <c r="M14" i="236"/>
  <c r="L14" i="236"/>
  <c r="K14" i="236"/>
  <c r="AI13" i="236"/>
  <c r="AH13" i="236"/>
  <c r="AG13" i="236"/>
  <c r="AE13" i="236"/>
  <c r="AD13" i="236"/>
  <c r="AC13" i="236"/>
  <c r="AB13" i="236"/>
  <c r="AA13" i="236"/>
  <c r="AF13" i="236" s="1"/>
  <c r="Y13" i="236"/>
  <c r="X13" i="236"/>
  <c r="W13" i="236"/>
  <c r="V13" i="236"/>
  <c r="Z13" i="236" s="1"/>
  <c r="T13" i="236"/>
  <c r="S13" i="236"/>
  <c r="R13" i="236"/>
  <c r="Q13" i="236"/>
  <c r="U13" i="236" s="1"/>
  <c r="O13" i="236"/>
  <c r="N13" i="236"/>
  <c r="M13" i="236"/>
  <c r="L13" i="236"/>
  <c r="K13" i="236"/>
  <c r="AI12" i="236"/>
  <c r="AH12" i="236"/>
  <c r="AG12" i="236"/>
  <c r="AJ12" i="236" s="1"/>
  <c r="F12" i="236" s="1"/>
  <c r="AE12" i="236"/>
  <c r="AD12" i="236"/>
  <c r="AC12" i="236"/>
  <c r="AB12" i="236"/>
  <c r="AA12" i="236"/>
  <c r="AF12" i="236" s="1"/>
  <c r="Y12" i="236"/>
  <c r="X12" i="236"/>
  <c r="W12" i="236"/>
  <c r="V12" i="236"/>
  <c r="Z12" i="236" s="1"/>
  <c r="T12" i="236"/>
  <c r="S12" i="236"/>
  <c r="R12" i="236"/>
  <c r="Q12" i="236"/>
  <c r="U12" i="236" s="1"/>
  <c r="O12" i="236"/>
  <c r="N12" i="236"/>
  <c r="M12" i="236"/>
  <c r="L12" i="236"/>
  <c r="K12" i="236"/>
  <c r="P12" i="236" s="1"/>
  <c r="AI11" i="236"/>
  <c r="AH11" i="236"/>
  <c r="AG11" i="236"/>
  <c r="AE11" i="236"/>
  <c r="AD11" i="236"/>
  <c r="AC11" i="236"/>
  <c r="AB11" i="236"/>
  <c r="AA11" i="236"/>
  <c r="AF11" i="236" s="1"/>
  <c r="Y11" i="236"/>
  <c r="X11" i="236"/>
  <c r="W11" i="236"/>
  <c r="V11" i="236"/>
  <c r="Z11" i="236" s="1"/>
  <c r="T11" i="236"/>
  <c r="S11" i="236"/>
  <c r="R11" i="236"/>
  <c r="Q11" i="236"/>
  <c r="U11" i="236" s="1"/>
  <c r="O11" i="236"/>
  <c r="N11" i="236"/>
  <c r="M11" i="236"/>
  <c r="L11" i="236"/>
  <c r="K11" i="236"/>
  <c r="AJ10" i="236"/>
  <c r="F10" i="236" s="1"/>
  <c r="AI10" i="236"/>
  <c r="AH10" i="236"/>
  <c r="AG10" i="236"/>
  <c r="AE10" i="236"/>
  <c r="AD10" i="236"/>
  <c r="AC10" i="236"/>
  <c r="AB10" i="236"/>
  <c r="AA10" i="236"/>
  <c r="Y10" i="236"/>
  <c r="X10" i="236"/>
  <c r="W10" i="236"/>
  <c r="V10" i="236"/>
  <c r="Z10" i="236" s="1"/>
  <c r="T10" i="236"/>
  <c r="S10" i="236"/>
  <c r="R10" i="236"/>
  <c r="Q10" i="236"/>
  <c r="U10" i="236" s="1"/>
  <c r="O10" i="236"/>
  <c r="N10" i="236"/>
  <c r="M10" i="236"/>
  <c r="L10" i="236"/>
  <c r="K10" i="236"/>
  <c r="AJ9" i="236"/>
  <c r="F9" i="236" s="1"/>
  <c r="AI9" i="236"/>
  <c r="AH9" i="236"/>
  <c r="AG9" i="236"/>
  <c r="AE9" i="236"/>
  <c r="AD9" i="236"/>
  <c r="AC9" i="236"/>
  <c r="AB9" i="236"/>
  <c r="AA9" i="236"/>
  <c r="Y9" i="236"/>
  <c r="X9" i="236"/>
  <c r="W9" i="236"/>
  <c r="V9" i="236"/>
  <c r="T9" i="236"/>
  <c r="S9" i="236"/>
  <c r="R9" i="236"/>
  <c r="Q9" i="236"/>
  <c r="U9" i="236" s="1"/>
  <c r="O9" i="236"/>
  <c r="N9" i="236"/>
  <c r="M9" i="236"/>
  <c r="L9" i="236"/>
  <c r="K9" i="236"/>
  <c r="AI8" i="236"/>
  <c r="AH8" i="236"/>
  <c r="AG8" i="236"/>
  <c r="AE8" i="236"/>
  <c r="AD8" i="236"/>
  <c r="AC8" i="236"/>
  <c r="AB8" i="236"/>
  <c r="AA8" i="236"/>
  <c r="Y8" i="236"/>
  <c r="X8" i="236"/>
  <c r="W8" i="236"/>
  <c r="V8" i="236"/>
  <c r="Z8" i="236" s="1"/>
  <c r="T8" i="236"/>
  <c r="S8" i="236"/>
  <c r="R8" i="236"/>
  <c r="U8" i="236" s="1"/>
  <c r="Q8" i="236"/>
  <c r="O8" i="236"/>
  <c r="N8" i="236"/>
  <c r="M8" i="236"/>
  <c r="L8" i="236"/>
  <c r="K8" i="236"/>
  <c r="AI7" i="236"/>
  <c r="AH7" i="236"/>
  <c r="AG7" i="236"/>
  <c r="AJ7" i="236" s="1"/>
  <c r="F7" i="236" s="1"/>
  <c r="AE7" i="236"/>
  <c r="AD7" i="236"/>
  <c r="AC7" i="236"/>
  <c r="AB7" i="236"/>
  <c r="AA7" i="236"/>
  <c r="AF7" i="236" s="1"/>
  <c r="Y7" i="236"/>
  <c r="X7" i="236"/>
  <c r="W7" i="236"/>
  <c r="V7" i="236"/>
  <c r="Z7" i="236" s="1"/>
  <c r="T7" i="236"/>
  <c r="S7" i="236"/>
  <c r="R7" i="236"/>
  <c r="Q7" i="236"/>
  <c r="U7" i="236" s="1"/>
  <c r="O7" i="236"/>
  <c r="N7" i="236"/>
  <c r="M7" i="236"/>
  <c r="L7" i="236"/>
  <c r="K7" i="236"/>
  <c r="P7" i="236" s="1"/>
  <c r="AJ6" i="236"/>
  <c r="F6" i="236" s="1"/>
  <c r="AI6" i="236"/>
  <c r="AH6" i="236"/>
  <c r="AG6" i="236"/>
  <c r="AE6" i="236"/>
  <c r="AD6" i="236"/>
  <c r="AC6" i="236"/>
  <c r="AB6" i="236"/>
  <c r="AA6" i="236"/>
  <c r="AF6" i="236" s="1"/>
  <c r="Y6" i="236"/>
  <c r="X6" i="236"/>
  <c r="W6" i="236"/>
  <c r="V6" i="236"/>
  <c r="Z6" i="236" s="1"/>
  <c r="T6" i="236"/>
  <c r="S6" i="236"/>
  <c r="R6" i="236"/>
  <c r="Q6" i="236"/>
  <c r="U6" i="236" s="1"/>
  <c r="O6" i="236"/>
  <c r="N6" i="236"/>
  <c r="M6" i="236"/>
  <c r="L6" i="236"/>
  <c r="K6" i="236"/>
  <c r="P6" i="236" s="1"/>
  <c r="AJ5" i="236"/>
  <c r="F5" i="236" s="1"/>
  <c r="AI5" i="236"/>
  <c r="AH5" i="236"/>
  <c r="AG5" i="236"/>
  <c r="AE5" i="236"/>
  <c r="AD5" i="236"/>
  <c r="AC5" i="236"/>
  <c r="AB5" i="236"/>
  <c r="AA5" i="236"/>
  <c r="Y5" i="236"/>
  <c r="X5" i="236"/>
  <c r="W5" i="236"/>
  <c r="V5" i="236"/>
  <c r="T5" i="236"/>
  <c r="S5" i="236"/>
  <c r="R5" i="236"/>
  <c r="Q5" i="236"/>
  <c r="U5" i="236" s="1"/>
  <c r="O5" i="236"/>
  <c r="N5" i="236"/>
  <c r="M5" i="236"/>
  <c r="L5" i="236"/>
  <c r="K5" i="236"/>
  <c r="AI4" i="236"/>
  <c r="AH4" i="236"/>
  <c r="AG4" i="236"/>
  <c r="AE4" i="236"/>
  <c r="AD4" i="236"/>
  <c r="AC4" i="236"/>
  <c r="AB4" i="236"/>
  <c r="AA4" i="236"/>
  <c r="Y4" i="236"/>
  <c r="X4" i="236"/>
  <c r="W4" i="236"/>
  <c r="V4" i="236"/>
  <c r="T4" i="236"/>
  <c r="S4" i="236"/>
  <c r="R4" i="236"/>
  <c r="U4" i="236" s="1"/>
  <c r="Q4" i="236"/>
  <c r="O4" i="236"/>
  <c r="N4" i="236"/>
  <c r="M4" i="236"/>
  <c r="L4" i="236"/>
  <c r="K4" i="236"/>
  <c r="D57" i="235"/>
  <c r="E54" i="235"/>
  <c r="D54" i="235"/>
  <c r="C54" i="235"/>
  <c r="D50" i="235"/>
  <c r="E47" i="235"/>
  <c r="E49" i="235" s="1"/>
  <c r="D47" i="235"/>
  <c r="D61" i="235" s="1"/>
  <c r="AJ43" i="235"/>
  <c r="AI43" i="235"/>
  <c r="AH43" i="235"/>
  <c r="AG43" i="235"/>
  <c r="AF43" i="235"/>
  <c r="AE43" i="235"/>
  <c r="AD43" i="235"/>
  <c r="AC43" i="235"/>
  <c r="AB43" i="235"/>
  <c r="AA43" i="235"/>
  <c r="Z43" i="235"/>
  <c r="Y43" i="235"/>
  <c r="X43" i="235"/>
  <c r="W43" i="235"/>
  <c r="V43" i="235"/>
  <c r="U43" i="235"/>
  <c r="T43" i="235"/>
  <c r="S43" i="235"/>
  <c r="R43" i="235"/>
  <c r="Q43" i="235"/>
  <c r="P43" i="235"/>
  <c r="O43" i="235"/>
  <c r="N43" i="235"/>
  <c r="M43" i="235"/>
  <c r="L43" i="235"/>
  <c r="K43" i="235"/>
  <c r="F43" i="235"/>
  <c r="AJ42" i="235"/>
  <c r="AI42" i="235"/>
  <c r="AH42" i="235"/>
  <c r="AG42" i="235"/>
  <c r="AF42" i="235"/>
  <c r="AE42" i="235"/>
  <c r="AD42" i="235"/>
  <c r="AC42" i="235"/>
  <c r="AB42" i="235"/>
  <c r="AA42" i="235"/>
  <c r="Z42" i="235"/>
  <c r="Y42" i="235"/>
  <c r="X42" i="235"/>
  <c r="W42" i="235"/>
  <c r="V42" i="235"/>
  <c r="U42" i="235"/>
  <c r="T42" i="235"/>
  <c r="S42" i="235"/>
  <c r="R42" i="235"/>
  <c r="Q42" i="235"/>
  <c r="P42" i="235"/>
  <c r="O42" i="235"/>
  <c r="N42" i="235"/>
  <c r="M42" i="235"/>
  <c r="L42" i="235"/>
  <c r="K42" i="235"/>
  <c r="F42" i="235"/>
  <c r="AJ41" i="235"/>
  <c r="AI41" i="235"/>
  <c r="AH41" i="235"/>
  <c r="AG41" i="235"/>
  <c r="AF41" i="235"/>
  <c r="AE41" i="235"/>
  <c r="AD41" i="235"/>
  <c r="AC41" i="235"/>
  <c r="AB41" i="235"/>
  <c r="AA41" i="235"/>
  <c r="Z41" i="235"/>
  <c r="Y41" i="235"/>
  <c r="X41" i="235"/>
  <c r="W41" i="235"/>
  <c r="V41" i="235"/>
  <c r="U41" i="235"/>
  <c r="T41" i="235"/>
  <c r="S41" i="235"/>
  <c r="R41" i="235"/>
  <c r="Q41" i="235"/>
  <c r="P41" i="235"/>
  <c r="O41" i="235"/>
  <c r="N41" i="235"/>
  <c r="M41" i="235"/>
  <c r="L41" i="235"/>
  <c r="K41" i="235"/>
  <c r="F41" i="235"/>
  <c r="AJ40" i="235"/>
  <c r="AI40" i="235"/>
  <c r="AH40" i="235"/>
  <c r="AG40" i="235"/>
  <c r="AF40" i="235"/>
  <c r="AE40" i="235"/>
  <c r="AD40" i="235"/>
  <c r="AC40" i="235"/>
  <c r="AB40" i="235"/>
  <c r="AA40" i="235"/>
  <c r="Z40" i="235"/>
  <c r="Y40" i="235"/>
  <c r="X40" i="235"/>
  <c r="W40" i="235"/>
  <c r="V40" i="235"/>
  <c r="U40" i="235"/>
  <c r="T40" i="235"/>
  <c r="S40" i="235"/>
  <c r="R40" i="235"/>
  <c r="Q40" i="235"/>
  <c r="P40" i="235"/>
  <c r="O40" i="235"/>
  <c r="N40" i="235"/>
  <c r="M40" i="235"/>
  <c r="L40" i="235"/>
  <c r="K40" i="235"/>
  <c r="F40" i="235"/>
  <c r="AJ39" i="235"/>
  <c r="AI39" i="235"/>
  <c r="AH39" i="235"/>
  <c r="AG39" i="235"/>
  <c r="AF39" i="235"/>
  <c r="AE39" i="235"/>
  <c r="AD39" i="235"/>
  <c r="AC39" i="235"/>
  <c r="AB39" i="235"/>
  <c r="AA39" i="235"/>
  <c r="Z39" i="235"/>
  <c r="Y39" i="235"/>
  <c r="X39" i="235"/>
  <c r="W39" i="235"/>
  <c r="V39" i="235"/>
  <c r="U39" i="235"/>
  <c r="T39" i="235"/>
  <c r="S39" i="235"/>
  <c r="R39" i="235"/>
  <c r="Q39" i="235"/>
  <c r="P39" i="235"/>
  <c r="O39" i="235"/>
  <c r="N39" i="235"/>
  <c r="M39" i="235"/>
  <c r="L39" i="235"/>
  <c r="K39" i="235"/>
  <c r="F39" i="235"/>
  <c r="AJ38" i="235"/>
  <c r="AI38" i="235"/>
  <c r="AH38" i="235"/>
  <c r="AG38" i="235"/>
  <c r="AF38" i="235"/>
  <c r="AE38" i="235"/>
  <c r="AD38" i="235"/>
  <c r="AC38" i="235"/>
  <c r="AB38" i="235"/>
  <c r="AA38" i="235"/>
  <c r="Z38" i="235"/>
  <c r="Y38" i="235"/>
  <c r="X38" i="235"/>
  <c r="W38" i="235"/>
  <c r="V38" i="235"/>
  <c r="U38" i="235"/>
  <c r="T38" i="235"/>
  <c r="S38" i="235"/>
  <c r="R38" i="235"/>
  <c r="Q38" i="235"/>
  <c r="P38" i="235"/>
  <c r="O38" i="235"/>
  <c r="N38" i="235"/>
  <c r="M38" i="235"/>
  <c r="L38" i="235"/>
  <c r="K38" i="235"/>
  <c r="F38" i="235"/>
  <c r="AJ37" i="235"/>
  <c r="AI37" i="235"/>
  <c r="AH37" i="235"/>
  <c r="AG37" i="235"/>
  <c r="AF37" i="235"/>
  <c r="AE37" i="235"/>
  <c r="AD37" i="235"/>
  <c r="AC37" i="235"/>
  <c r="AB37" i="235"/>
  <c r="AA37" i="235"/>
  <c r="Z37" i="235"/>
  <c r="Y37" i="235"/>
  <c r="X37" i="235"/>
  <c r="W37" i="235"/>
  <c r="V37" i="235"/>
  <c r="U37" i="235"/>
  <c r="T37" i="235"/>
  <c r="S37" i="235"/>
  <c r="R37" i="235"/>
  <c r="Q37" i="235"/>
  <c r="P37" i="235"/>
  <c r="O37" i="235"/>
  <c r="N37" i="235"/>
  <c r="M37" i="235"/>
  <c r="L37" i="235"/>
  <c r="K37" i="235"/>
  <c r="F37" i="235"/>
  <c r="AJ36" i="235"/>
  <c r="AI36" i="235"/>
  <c r="AH36" i="235"/>
  <c r="AG36" i="235"/>
  <c r="AF36" i="235"/>
  <c r="AE36" i="235"/>
  <c r="AD36" i="235"/>
  <c r="AC36" i="235"/>
  <c r="AB36" i="235"/>
  <c r="AA36" i="235"/>
  <c r="Z36" i="235"/>
  <c r="Y36" i="235"/>
  <c r="X36" i="235"/>
  <c r="W36" i="235"/>
  <c r="V36" i="235"/>
  <c r="U36" i="235"/>
  <c r="T36" i="235"/>
  <c r="S36" i="235"/>
  <c r="R36" i="235"/>
  <c r="Q36" i="235"/>
  <c r="P36" i="235"/>
  <c r="O36" i="235"/>
  <c r="N36" i="235"/>
  <c r="M36" i="235"/>
  <c r="L36" i="235"/>
  <c r="K36" i="235"/>
  <c r="F36" i="235"/>
  <c r="AJ35" i="235"/>
  <c r="AI35" i="235"/>
  <c r="AH35" i="235"/>
  <c r="AG35" i="235"/>
  <c r="AF35" i="235"/>
  <c r="AE35" i="235"/>
  <c r="AD35" i="235"/>
  <c r="AC35" i="235"/>
  <c r="AB35" i="235"/>
  <c r="AA35" i="235"/>
  <c r="Z35" i="235"/>
  <c r="Y35" i="235"/>
  <c r="X35" i="235"/>
  <c r="W35" i="235"/>
  <c r="V35" i="235"/>
  <c r="U35" i="235"/>
  <c r="T35" i="235"/>
  <c r="S35" i="235"/>
  <c r="R35" i="235"/>
  <c r="Q35" i="235"/>
  <c r="P35" i="235"/>
  <c r="O35" i="235"/>
  <c r="N35" i="235"/>
  <c r="M35" i="235"/>
  <c r="L35" i="235"/>
  <c r="K35" i="235"/>
  <c r="F35" i="235"/>
  <c r="AJ34" i="235"/>
  <c r="AI34" i="235"/>
  <c r="AH34" i="235"/>
  <c r="AG34" i="235"/>
  <c r="AF34" i="235"/>
  <c r="AE34" i="235"/>
  <c r="AD34" i="235"/>
  <c r="AC34" i="235"/>
  <c r="AB34" i="235"/>
  <c r="AA34" i="235"/>
  <c r="Z34" i="235"/>
  <c r="Y34" i="235"/>
  <c r="X34" i="235"/>
  <c r="W34" i="235"/>
  <c r="V34" i="235"/>
  <c r="U34" i="235"/>
  <c r="T34" i="235"/>
  <c r="S34" i="235"/>
  <c r="R34" i="235"/>
  <c r="Q34" i="235"/>
  <c r="P34" i="235"/>
  <c r="O34" i="235"/>
  <c r="N34" i="235"/>
  <c r="M34" i="235"/>
  <c r="L34" i="235"/>
  <c r="K34" i="235"/>
  <c r="F34" i="235"/>
  <c r="AJ33" i="235"/>
  <c r="F33" i="235" s="1"/>
  <c r="AI33" i="235"/>
  <c r="AH33" i="235"/>
  <c r="AG33" i="235"/>
  <c r="AE33" i="235"/>
  <c r="AD33" i="235"/>
  <c r="AC33" i="235"/>
  <c r="AB33" i="235"/>
  <c r="AF33" i="235" s="1"/>
  <c r="AA33" i="235"/>
  <c r="Y33" i="235"/>
  <c r="X33" i="235"/>
  <c r="W33" i="235"/>
  <c r="Z33" i="235" s="1"/>
  <c r="V33" i="235"/>
  <c r="U33" i="235"/>
  <c r="T33" i="235"/>
  <c r="S33" i="235"/>
  <c r="R33" i="235"/>
  <c r="Q33" i="235"/>
  <c r="O33" i="235"/>
  <c r="N33" i="235"/>
  <c r="M33" i="235"/>
  <c r="L33" i="235"/>
  <c r="P33" i="235" s="1"/>
  <c r="K33" i="235"/>
  <c r="AJ32" i="235"/>
  <c r="F32" i="235" s="1"/>
  <c r="AI32" i="235"/>
  <c r="AH32" i="235"/>
  <c r="AG32" i="235"/>
  <c r="AE32" i="235"/>
  <c r="AD32" i="235"/>
  <c r="AC32" i="235"/>
  <c r="AB32" i="235"/>
  <c r="AA32" i="235"/>
  <c r="AF32" i="235" s="1"/>
  <c r="Y32" i="235"/>
  <c r="X32" i="235"/>
  <c r="W32" i="235"/>
  <c r="V32" i="235"/>
  <c r="Z32" i="235" s="1"/>
  <c r="T32" i="235"/>
  <c r="S32" i="235"/>
  <c r="R32" i="235"/>
  <c r="Q32" i="235"/>
  <c r="U32" i="235" s="1"/>
  <c r="O32" i="235"/>
  <c r="N32" i="235"/>
  <c r="M32" i="235"/>
  <c r="L32" i="235"/>
  <c r="K32" i="235"/>
  <c r="P32" i="235" s="1"/>
  <c r="AI31" i="235"/>
  <c r="AH31" i="235"/>
  <c r="AJ31" i="235" s="1"/>
  <c r="F31" i="235" s="1"/>
  <c r="AG31" i="235"/>
  <c r="AE31" i="235"/>
  <c r="AD31" i="235"/>
  <c r="AC31" i="235"/>
  <c r="AB31" i="235"/>
  <c r="AF31" i="235" s="1"/>
  <c r="AA31" i="235"/>
  <c r="Z31" i="235"/>
  <c r="Y31" i="235"/>
  <c r="X31" i="235"/>
  <c r="W31" i="235"/>
  <c r="V31" i="235"/>
  <c r="U31" i="235"/>
  <c r="T31" i="235"/>
  <c r="S31" i="235"/>
  <c r="R31" i="235"/>
  <c r="Q31" i="235"/>
  <c r="O31" i="235"/>
  <c r="N31" i="235"/>
  <c r="M31" i="235"/>
  <c r="L31" i="235"/>
  <c r="P31" i="235" s="1"/>
  <c r="K31" i="235"/>
  <c r="AJ30" i="235"/>
  <c r="F30" i="235" s="1"/>
  <c r="AI30" i="235"/>
  <c r="AH30" i="235"/>
  <c r="AG30" i="235"/>
  <c r="AE30" i="235"/>
  <c r="AD30" i="235"/>
  <c r="AC30" i="235"/>
  <c r="AB30" i="235"/>
  <c r="AF30" i="235" s="1"/>
  <c r="AA30" i="235"/>
  <c r="Z30" i="235"/>
  <c r="Y30" i="235"/>
  <c r="X30" i="235"/>
  <c r="W30" i="235"/>
  <c r="V30" i="235"/>
  <c r="U30" i="235"/>
  <c r="T30" i="235"/>
  <c r="S30" i="235"/>
  <c r="R30" i="235"/>
  <c r="Q30" i="235"/>
  <c r="O30" i="235"/>
  <c r="N30" i="235"/>
  <c r="M30" i="235"/>
  <c r="L30" i="235"/>
  <c r="P30" i="235" s="1"/>
  <c r="K30" i="235"/>
  <c r="AI29" i="235"/>
  <c r="AH29" i="235"/>
  <c r="AG29" i="235"/>
  <c r="AJ29" i="235" s="1"/>
  <c r="F29" i="235" s="1"/>
  <c r="AE29" i="235"/>
  <c r="AD29" i="235"/>
  <c r="AC29" i="235"/>
  <c r="AB29" i="235"/>
  <c r="AA29" i="235"/>
  <c r="AF29" i="235" s="1"/>
  <c r="Y29" i="235"/>
  <c r="X29" i="235"/>
  <c r="W29" i="235"/>
  <c r="V29" i="235"/>
  <c r="Z29" i="235" s="1"/>
  <c r="T29" i="235"/>
  <c r="S29" i="235"/>
  <c r="R29" i="235"/>
  <c r="Q29" i="235"/>
  <c r="U29" i="235" s="1"/>
  <c r="O29" i="235"/>
  <c r="N29" i="235"/>
  <c r="M29" i="235"/>
  <c r="L29" i="235"/>
  <c r="K29" i="235"/>
  <c r="P29" i="235" s="1"/>
  <c r="AJ28" i="235"/>
  <c r="F28" i="235" s="1"/>
  <c r="AI28" i="235"/>
  <c r="AH28" i="235"/>
  <c r="AG28" i="235"/>
  <c r="AF28" i="235"/>
  <c r="AE28" i="235"/>
  <c r="AD28" i="235"/>
  <c r="AC28" i="235"/>
  <c r="AB28" i="235"/>
  <c r="AA28" i="235"/>
  <c r="Y28" i="235"/>
  <c r="X28" i="235"/>
  <c r="W28" i="235"/>
  <c r="V28" i="235"/>
  <c r="Z28" i="235" s="1"/>
  <c r="T28" i="235"/>
  <c r="S28" i="235"/>
  <c r="R28" i="235"/>
  <c r="Q28" i="235"/>
  <c r="U28" i="235" s="1"/>
  <c r="P28" i="235"/>
  <c r="O28" i="235"/>
  <c r="N28" i="235"/>
  <c r="M28" i="235"/>
  <c r="L28" i="235"/>
  <c r="K28" i="235"/>
  <c r="AI27" i="235"/>
  <c r="AH27" i="235"/>
  <c r="AG27" i="235"/>
  <c r="AJ27" i="235" s="1"/>
  <c r="F27" i="235" s="1"/>
  <c r="AE27" i="235"/>
  <c r="AD27" i="235"/>
  <c r="AC27" i="235"/>
  <c r="AB27" i="235"/>
  <c r="AA27" i="235"/>
  <c r="AF27" i="235" s="1"/>
  <c r="Y27" i="235"/>
  <c r="X27" i="235"/>
  <c r="W27" i="235"/>
  <c r="V27" i="235"/>
  <c r="Z27" i="235" s="1"/>
  <c r="T27" i="235"/>
  <c r="S27" i="235"/>
  <c r="R27" i="235"/>
  <c r="Q27" i="235"/>
  <c r="U27" i="235" s="1"/>
  <c r="O27" i="235"/>
  <c r="N27" i="235"/>
  <c r="M27" i="235"/>
  <c r="L27" i="235"/>
  <c r="K27" i="235"/>
  <c r="P27" i="235" s="1"/>
  <c r="AI26" i="235"/>
  <c r="AH26" i="235"/>
  <c r="AJ26" i="235" s="1"/>
  <c r="AG26" i="235"/>
  <c r="AE26" i="235"/>
  <c r="AD26" i="235"/>
  <c r="AC26" i="235"/>
  <c r="AB26" i="235"/>
  <c r="AA26" i="235"/>
  <c r="Y26" i="235"/>
  <c r="X26" i="235"/>
  <c r="W26" i="235"/>
  <c r="V26" i="235"/>
  <c r="Z26" i="235" s="1"/>
  <c r="F26" i="235" s="1"/>
  <c r="T26" i="235"/>
  <c r="S26" i="235"/>
  <c r="R26" i="235"/>
  <c r="Q26" i="235"/>
  <c r="U26" i="235" s="1"/>
  <c r="O26" i="235"/>
  <c r="N26" i="235"/>
  <c r="M26" i="235"/>
  <c r="L26" i="235"/>
  <c r="K26" i="235"/>
  <c r="AI25" i="235"/>
  <c r="AH25" i="235"/>
  <c r="AG25" i="235"/>
  <c r="AJ25" i="235" s="1"/>
  <c r="F25" i="235" s="1"/>
  <c r="AE25" i="235"/>
  <c r="AD25" i="235"/>
  <c r="AC25" i="235"/>
  <c r="AB25" i="235"/>
  <c r="AA25" i="235"/>
  <c r="AF25" i="235" s="1"/>
  <c r="Y25" i="235"/>
  <c r="X25" i="235"/>
  <c r="W25" i="235"/>
  <c r="V25" i="235"/>
  <c r="Z25" i="235" s="1"/>
  <c r="T25" i="235"/>
  <c r="S25" i="235"/>
  <c r="R25" i="235"/>
  <c r="Q25" i="235"/>
  <c r="U25" i="235" s="1"/>
  <c r="O25" i="235"/>
  <c r="N25" i="235"/>
  <c r="M25" i="235"/>
  <c r="L25" i="235"/>
  <c r="K25" i="235"/>
  <c r="P25" i="235" s="1"/>
  <c r="AI24" i="235"/>
  <c r="AH24" i="235"/>
  <c r="AG24" i="235"/>
  <c r="AJ24" i="235" s="1"/>
  <c r="F24" i="235" s="1"/>
  <c r="AE24" i="235"/>
  <c r="AD24" i="235"/>
  <c r="AC24" i="235"/>
  <c r="AB24" i="235"/>
  <c r="AA24" i="235"/>
  <c r="AF24" i="235" s="1"/>
  <c r="Y24" i="235"/>
  <c r="X24" i="235"/>
  <c r="W24" i="235"/>
  <c r="V24" i="235"/>
  <c r="Z24" i="235" s="1"/>
  <c r="T24" i="235"/>
  <c r="S24" i="235"/>
  <c r="R24" i="235"/>
  <c r="Q24" i="235"/>
  <c r="U24" i="235" s="1"/>
  <c r="O24" i="235"/>
  <c r="N24" i="235"/>
  <c r="M24" i="235"/>
  <c r="L24" i="235"/>
  <c r="K24" i="235"/>
  <c r="P24" i="235" s="1"/>
  <c r="AI23" i="235"/>
  <c r="AH23" i="235"/>
  <c r="AG23" i="235"/>
  <c r="AJ23" i="235" s="1"/>
  <c r="F23" i="235" s="1"/>
  <c r="AE23" i="235"/>
  <c r="AD23" i="235"/>
  <c r="AC23" i="235"/>
  <c r="AB23" i="235"/>
  <c r="AA23" i="235"/>
  <c r="AF23" i="235" s="1"/>
  <c r="Y23" i="235"/>
  <c r="X23" i="235"/>
  <c r="W23" i="235"/>
  <c r="V23" i="235"/>
  <c r="Z23" i="235" s="1"/>
  <c r="T23" i="235"/>
  <c r="S23" i="235"/>
  <c r="R23" i="235"/>
  <c r="Q23" i="235"/>
  <c r="U23" i="235" s="1"/>
  <c r="O23" i="235"/>
  <c r="N23" i="235"/>
  <c r="M23" i="235"/>
  <c r="L23" i="235"/>
  <c r="K23" i="235"/>
  <c r="P23" i="235" s="1"/>
  <c r="AI22" i="235"/>
  <c r="AH22" i="235"/>
  <c r="AG22" i="235"/>
  <c r="AJ22" i="235" s="1"/>
  <c r="F22" i="235" s="1"/>
  <c r="AE22" i="235"/>
  <c r="AD22" i="235"/>
  <c r="AC22" i="235"/>
  <c r="AB22" i="235"/>
  <c r="AA22" i="235"/>
  <c r="AF22" i="235" s="1"/>
  <c r="Y22" i="235"/>
  <c r="X22" i="235"/>
  <c r="W22" i="235"/>
  <c r="V22" i="235"/>
  <c r="Z22" i="235" s="1"/>
  <c r="T22" i="235"/>
  <c r="S22" i="235"/>
  <c r="R22" i="235"/>
  <c r="Q22" i="235"/>
  <c r="U22" i="235" s="1"/>
  <c r="O22" i="235"/>
  <c r="N22" i="235"/>
  <c r="M22" i="235"/>
  <c r="L22" i="235"/>
  <c r="K22" i="235"/>
  <c r="P22" i="235" s="1"/>
  <c r="AI21" i="235"/>
  <c r="AH21" i="235"/>
  <c r="AG21" i="235"/>
  <c r="AE21" i="235"/>
  <c r="AD21" i="235"/>
  <c r="AC21" i="235"/>
  <c r="AB21" i="235"/>
  <c r="AA21" i="235"/>
  <c r="Y21" i="235"/>
  <c r="X21" i="235"/>
  <c r="W21" i="235"/>
  <c r="V21" i="235"/>
  <c r="T21" i="235"/>
  <c r="S21" i="235"/>
  <c r="R21" i="235"/>
  <c r="Q21" i="235"/>
  <c r="O21" i="235"/>
  <c r="N21" i="235"/>
  <c r="M21" i="235"/>
  <c r="L21" i="235"/>
  <c r="K21" i="235"/>
  <c r="AI20" i="235"/>
  <c r="AH20" i="235"/>
  <c r="AJ20" i="235" s="1"/>
  <c r="F20" i="235" s="1"/>
  <c r="AG20" i="235"/>
  <c r="AE20" i="235"/>
  <c r="AD20" i="235"/>
  <c r="AC20" i="235"/>
  <c r="AB20" i="235"/>
  <c r="AA20" i="235"/>
  <c r="Y20" i="235"/>
  <c r="X20" i="235"/>
  <c r="W20" i="235"/>
  <c r="V20" i="235"/>
  <c r="T20" i="235"/>
  <c r="S20" i="235"/>
  <c r="R20" i="235"/>
  <c r="Q20" i="235"/>
  <c r="O20" i="235"/>
  <c r="N20" i="235"/>
  <c r="M20" i="235"/>
  <c r="L20" i="235"/>
  <c r="P20" i="235" s="1"/>
  <c r="K20" i="235"/>
  <c r="AI19" i="235"/>
  <c r="AH19" i="235"/>
  <c r="AG19" i="235"/>
  <c r="AE19" i="235"/>
  <c r="AD19" i="235"/>
  <c r="AC19" i="235"/>
  <c r="AB19" i="235"/>
  <c r="AF19" i="235" s="1"/>
  <c r="AA19" i="235"/>
  <c r="Y19" i="235"/>
  <c r="X19" i="235"/>
  <c r="W19" i="235"/>
  <c r="V19" i="235"/>
  <c r="Z19" i="235" s="1"/>
  <c r="T19" i="235"/>
  <c r="S19" i="235"/>
  <c r="R19" i="235"/>
  <c r="Q19" i="235"/>
  <c r="O19" i="235"/>
  <c r="N19" i="235"/>
  <c r="M19" i="235"/>
  <c r="L19" i="235"/>
  <c r="P19" i="235" s="1"/>
  <c r="K19" i="235"/>
  <c r="AI18" i="235"/>
  <c r="AH18" i="235"/>
  <c r="AG18" i="235"/>
  <c r="AJ18" i="235" s="1"/>
  <c r="F18" i="235" s="1"/>
  <c r="AE18" i="235"/>
  <c r="AD18" i="235"/>
  <c r="AC18" i="235"/>
  <c r="AB18" i="235"/>
  <c r="AA18" i="235"/>
  <c r="Y18" i="235"/>
  <c r="X18" i="235"/>
  <c r="W18" i="235"/>
  <c r="V18" i="235"/>
  <c r="T18" i="235"/>
  <c r="S18" i="235"/>
  <c r="R18" i="235"/>
  <c r="Q18" i="235"/>
  <c r="U18" i="235" s="1"/>
  <c r="O18" i="235"/>
  <c r="N18" i="235"/>
  <c r="M18" i="235"/>
  <c r="L18" i="235"/>
  <c r="K18" i="235"/>
  <c r="AI17" i="235"/>
  <c r="AH17" i="235"/>
  <c r="AG17" i="235"/>
  <c r="AJ17" i="235" s="1"/>
  <c r="F17" i="235" s="1"/>
  <c r="AE17" i="235"/>
  <c r="AD17" i="235"/>
  <c r="AC17" i="235"/>
  <c r="AB17" i="235"/>
  <c r="AA17" i="235"/>
  <c r="AF17" i="235" s="1"/>
  <c r="Y17" i="235"/>
  <c r="X17" i="235"/>
  <c r="W17" i="235"/>
  <c r="V17" i="235"/>
  <c r="Z17" i="235" s="1"/>
  <c r="T17" i="235"/>
  <c r="S17" i="235"/>
  <c r="R17" i="235"/>
  <c r="Q17" i="235"/>
  <c r="U17" i="235" s="1"/>
  <c r="O17" i="235"/>
  <c r="N17" i="235"/>
  <c r="M17" i="235"/>
  <c r="L17" i="235"/>
  <c r="K17" i="235"/>
  <c r="P17" i="235" s="1"/>
  <c r="AI16" i="235"/>
  <c r="AH16" i="235"/>
  <c r="AG16" i="235"/>
  <c r="AE16" i="235"/>
  <c r="AD16" i="235"/>
  <c r="AC16" i="235"/>
  <c r="AB16" i="235"/>
  <c r="AA16" i="235"/>
  <c r="Y16" i="235"/>
  <c r="X16" i="235"/>
  <c r="W16" i="235"/>
  <c r="V16" i="235"/>
  <c r="T16" i="235"/>
  <c r="S16" i="235"/>
  <c r="R16" i="235"/>
  <c r="Q16" i="235"/>
  <c r="O16" i="235"/>
  <c r="N16" i="235"/>
  <c r="M16" i="235"/>
  <c r="L16" i="235"/>
  <c r="K16" i="235"/>
  <c r="AI15" i="235"/>
  <c r="AH15" i="235"/>
  <c r="AG15" i="235"/>
  <c r="AE15" i="235"/>
  <c r="AD15" i="235"/>
  <c r="AC15" i="235"/>
  <c r="AB15" i="235"/>
  <c r="AA15" i="235"/>
  <c r="Y15" i="235"/>
  <c r="X15" i="235"/>
  <c r="W15" i="235"/>
  <c r="V15" i="235"/>
  <c r="T15" i="235"/>
  <c r="S15" i="235"/>
  <c r="R15" i="235"/>
  <c r="Q15" i="235"/>
  <c r="O15" i="235"/>
  <c r="N15" i="235"/>
  <c r="M15" i="235"/>
  <c r="L15" i="235"/>
  <c r="K15" i="235"/>
  <c r="AI14" i="235"/>
  <c r="AH14" i="235"/>
  <c r="AG14" i="235"/>
  <c r="AJ14" i="235" s="1"/>
  <c r="F14" i="235" s="1"/>
  <c r="AE14" i="235"/>
  <c r="AD14" i="235"/>
  <c r="AC14" i="235"/>
  <c r="AB14" i="235"/>
  <c r="AA14" i="235"/>
  <c r="Y14" i="235"/>
  <c r="X14" i="235"/>
  <c r="W14" i="235"/>
  <c r="V14" i="235"/>
  <c r="T14" i="235"/>
  <c r="S14" i="235"/>
  <c r="R14" i="235"/>
  <c r="Q14" i="235"/>
  <c r="U14" i="235" s="1"/>
  <c r="O14" i="235"/>
  <c r="N14" i="235"/>
  <c r="M14" i="235"/>
  <c r="L14" i="235"/>
  <c r="K14" i="235"/>
  <c r="AI13" i="235"/>
  <c r="AH13" i="235"/>
  <c r="AG13" i="235"/>
  <c r="AJ13" i="235" s="1"/>
  <c r="F13" i="235" s="1"/>
  <c r="AE13" i="235"/>
  <c r="AD13" i="235"/>
  <c r="AC13" i="235"/>
  <c r="AB13" i="235"/>
  <c r="AA13" i="235"/>
  <c r="AF13" i="235" s="1"/>
  <c r="Y13" i="235"/>
  <c r="X13" i="235"/>
  <c r="W13" i="235"/>
  <c r="V13" i="235"/>
  <c r="Z13" i="235" s="1"/>
  <c r="T13" i="235"/>
  <c r="S13" i="235"/>
  <c r="R13" i="235"/>
  <c r="Q13" i="235"/>
  <c r="U13" i="235" s="1"/>
  <c r="O13" i="235"/>
  <c r="N13" i="235"/>
  <c r="M13" i="235"/>
  <c r="L13" i="235"/>
  <c r="K13" i="235"/>
  <c r="P13" i="235" s="1"/>
  <c r="AI12" i="235"/>
  <c r="AH12" i="235"/>
  <c r="AG12" i="235"/>
  <c r="AJ12" i="235" s="1"/>
  <c r="F12" i="235" s="1"/>
  <c r="AE12" i="235"/>
  <c r="AD12" i="235"/>
  <c r="AC12" i="235"/>
  <c r="AB12" i="235"/>
  <c r="AA12" i="235"/>
  <c r="AF12" i="235" s="1"/>
  <c r="Y12" i="235"/>
  <c r="X12" i="235"/>
  <c r="W12" i="235"/>
  <c r="V12" i="235"/>
  <c r="Z12" i="235" s="1"/>
  <c r="T12" i="235"/>
  <c r="S12" i="235"/>
  <c r="R12" i="235"/>
  <c r="Q12" i="235"/>
  <c r="U12" i="235" s="1"/>
  <c r="O12" i="235"/>
  <c r="N12" i="235"/>
  <c r="M12" i="235"/>
  <c r="L12" i="235"/>
  <c r="K12" i="235"/>
  <c r="P12" i="235" s="1"/>
  <c r="AI11" i="235"/>
  <c r="AH11" i="235"/>
  <c r="AG11" i="235"/>
  <c r="AJ11" i="235" s="1"/>
  <c r="F11" i="235" s="1"/>
  <c r="AE11" i="235"/>
  <c r="AD11" i="235"/>
  <c r="AC11" i="235"/>
  <c r="AB11" i="235"/>
  <c r="AA11" i="235"/>
  <c r="AF11" i="235" s="1"/>
  <c r="Y11" i="235"/>
  <c r="X11" i="235"/>
  <c r="W11" i="235"/>
  <c r="V11" i="235"/>
  <c r="Z11" i="235" s="1"/>
  <c r="T11" i="235"/>
  <c r="S11" i="235"/>
  <c r="R11" i="235"/>
  <c r="Q11" i="235"/>
  <c r="U11" i="235" s="1"/>
  <c r="O11" i="235"/>
  <c r="N11" i="235"/>
  <c r="M11" i="235"/>
  <c r="L11" i="235"/>
  <c r="K11" i="235"/>
  <c r="P11" i="235" s="1"/>
  <c r="AI10" i="235"/>
  <c r="AH10" i="235"/>
  <c r="AG10" i="235"/>
  <c r="AJ10" i="235" s="1"/>
  <c r="F10" i="235" s="1"/>
  <c r="AE10" i="235"/>
  <c r="AD10" i="235"/>
  <c r="AC10" i="235"/>
  <c r="AB10" i="235"/>
  <c r="AA10" i="235"/>
  <c r="Y10" i="235"/>
  <c r="X10" i="235"/>
  <c r="W10" i="235"/>
  <c r="V10" i="235"/>
  <c r="T10" i="235"/>
  <c r="S10" i="235"/>
  <c r="R10" i="235"/>
  <c r="Q10" i="235"/>
  <c r="U10" i="235" s="1"/>
  <c r="O10" i="235"/>
  <c r="N10" i="235"/>
  <c r="M10" i="235"/>
  <c r="L10" i="235"/>
  <c r="K10" i="235"/>
  <c r="AI9" i="235"/>
  <c r="AH9" i="235"/>
  <c r="AG9" i="235"/>
  <c r="AJ9" i="235" s="1"/>
  <c r="F9" i="235" s="1"/>
  <c r="AE9" i="235"/>
  <c r="AD9" i="235"/>
  <c r="AC9" i="235"/>
  <c r="AB9" i="235"/>
  <c r="AA9" i="235"/>
  <c r="Y9" i="235"/>
  <c r="X9" i="235"/>
  <c r="W9" i="235"/>
  <c r="V9" i="235"/>
  <c r="T9" i="235"/>
  <c r="S9" i="235"/>
  <c r="R9" i="235"/>
  <c r="Q9" i="235"/>
  <c r="O9" i="235"/>
  <c r="N9" i="235"/>
  <c r="M9" i="235"/>
  <c r="L9" i="235"/>
  <c r="K9" i="235"/>
  <c r="AI8" i="235"/>
  <c r="AH8" i="235"/>
  <c r="AJ8" i="235" s="1"/>
  <c r="F8" i="235" s="1"/>
  <c r="AG8" i="235"/>
  <c r="AE8" i="235"/>
  <c r="AD8" i="235"/>
  <c r="AC8" i="235"/>
  <c r="AB8" i="235"/>
  <c r="AA8" i="235"/>
  <c r="Y8" i="235"/>
  <c r="X8" i="235"/>
  <c r="W8" i="235"/>
  <c r="V8" i="235"/>
  <c r="T8" i="235"/>
  <c r="S8" i="235"/>
  <c r="R8" i="235"/>
  <c r="Q8" i="235"/>
  <c r="O8" i="235"/>
  <c r="N8" i="235"/>
  <c r="M8" i="235"/>
  <c r="L8" i="235"/>
  <c r="P8" i="235" s="1"/>
  <c r="K8" i="235"/>
  <c r="AI7" i="235"/>
  <c r="AH7" i="235"/>
  <c r="AG7" i="235"/>
  <c r="AE7" i="235"/>
  <c r="AD7" i="235"/>
  <c r="AC7" i="235"/>
  <c r="AB7" i="235"/>
  <c r="AA7" i="235"/>
  <c r="Y7" i="235"/>
  <c r="X7" i="235"/>
  <c r="W7" i="235"/>
  <c r="V7" i="235"/>
  <c r="T7" i="235"/>
  <c r="S7" i="235"/>
  <c r="R7" i="235"/>
  <c r="Q7" i="235"/>
  <c r="O7" i="235"/>
  <c r="N7" i="235"/>
  <c r="M7" i="235"/>
  <c r="L7" i="235"/>
  <c r="K7" i="235"/>
  <c r="AI6" i="235"/>
  <c r="AH6" i="235"/>
  <c r="AG6" i="235"/>
  <c r="AE6" i="235"/>
  <c r="AD6" i="235"/>
  <c r="AC6" i="235"/>
  <c r="AB6" i="235"/>
  <c r="AF6" i="235" s="1"/>
  <c r="AA6" i="235"/>
  <c r="Y6" i="235"/>
  <c r="X6" i="235"/>
  <c r="W6" i="235"/>
  <c r="V6" i="235"/>
  <c r="T6" i="235"/>
  <c r="S6" i="235"/>
  <c r="R6" i="235"/>
  <c r="Q6" i="235"/>
  <c r="O6" i="235"/>
  <c r="N6" i="235"/>
  <c r="M6" i="235"/>
  <c r="L6" i="235"/>
  <c r="P6" i="235" s="1"/>
  <c r="K6" i="235"/>
  <c r="AI5" i="235"/>
  <c r="AH5" i="235"/>
  <c r="AJ5" i="235" s="1"/>
  <c r="F5" i="235" s="1"/>
  <c r="AG5" i="235"/>
  <c r="AE5" i="235"/>
  <c r="AD5" i="235"/>
  <c r="AC5" i="235"/>
  <c r="AB5" i="235"/>
  <c r="AA5" i="235"/>
  <c r="Y5" i="235"/>
  <c r="X5" i="235"/>
  <c r="W5" i="235"/>
  <c r="V5" i="235"/>
  <c r="T5" i="235"/>
  <c r="S5" i="235"/>
  <c r="R5" i="235"/>
  <c r="Q5" i="235"/>
  <c r="O5" i="235"/>
  <c r="N5" i="235"/>
  <c r="M5" i="235"/>
  <c r="L5" i="235"/>
  <c r="P5" i="235" s="1"/>
  <c r="K5" i="235"/>
  <c r="AI4" i="235"/>
  <c r="AH4" i="235"/>
  <c r="AG4" i="235"/>
  <c r="AE4" i="235"/>
  <c r="AD4" i="235"/>
  <c r="AC4" i="235"/>
  <c r="AB4" i="235"/>
  <c r="AF4" i="235" s="1"/>
  <c r="AA4" i="235"/>
  <c r="Y4" i="235"/>
  <c r="X4" i="235"/>
  <c r="W4" i="235"/>
  <c r="Z4" i="235" s="1"/>
  <c r="V4" i="235"/>
  <c r="T4" i="235"/>
  <c r="S4" i="235"/>
  <c r="R4" i="235"/>
  <c r="U4" i="235" s="1"/>
  <c r="Q4" i="235"/>
  <c r="O4" i="235"/>
  <c r="N4" i="235"/>
  <c r="M4" i="235"/>
  <c r="L4" i="235"/>
  <c r="K4" i="235"/>
  <c r="D57" i="234"/>
  <c r="E54" i="234"/>
  <c r="D54" i="234"/>
  <c r="D56" i="234" s="1"/>
  <c r="C54" i="234"/>
  <c r="G54" i="234" s="1"/>
  <c r="D50" i="234"/>
  <c r="E47" i="234"/>
  <c r="E49" i="234" s="1"/>
  <c r="D47" i="234"/>
  <c r="D49" i="234" s="1"/>
  <c r="AJ43" i="234"/>
  <c r="AI43" i="234"/>
  <c r="AH43" i="234"/>
  <c r="AG43" i="234"/>
  <c r="AF43" i="234"/>
  <c r="AE43" i="234"/>
  <c r="AD43" i="234"/>
  <c r="AC43" i="234"/>
  <c r="AB43" i="234"/>
  <c r="AA43" i="234"/>
  <c r="Z43" i="234"/>
  <c r="Y43" i="234"/>
  <c r="X43" i="234"/>
  <c r="W43" i="234"/>
  <c r="V43" i="234"/>
  <c r="U43" i="234"/>
  <c r="T43" i="234"/>
  <c r="S43" i="234"/>
  <c r="R43" i="234"/>
  <c r="Q43" i="234"/>
  <c r="P43" i="234"/>
  <c r="O43" i="234"/>
  <c r="N43" i="234"/>
  <c r="M43" i="234"/>
  <c r="L43" i="234"/>
  <c r="K43" i="234"/>
  <c r="F43" i="234"/>
  <c r="AJ42" i="234"/>
  <c r="AI42" i="234"/>
  <c r="AH42" i="234"/>
  <c r="AG42" i="234"/>
  <c r="AF42" i="234"/>
  <c r="AE42" i="234"/>
  <c r="AD42" i="234"/>
  <c r="AC42" i="234"/>
  <c r="AB42" i="234"/>
  <c r="AA42" i="234"/>
  <c r="Z42" i="234"/>
  <c r="Y42" i="234"/>
  <c r="X42" i="234"/>
  <c r="W42" i="234"/>
  <c r="V42" i="234"/>
  <c r="U42" i="234"/>
  <c r="T42" i="234"/>
  <c r="S42" i="234"/>
  <c r="R42" i="234"/>
  <c r="Q42" i="234"/>
  <c r="P42" i="234"/>
  <c r="O42" i="234"/>
  <c r="N42" i="234"/>
  <c r="M42" i="234"/>
  <c r="L42" i="234"/>
  <c r="K42" i="234"/>
  <c r="F42" i="234"/>
  <c r="AJ41" i="234"/>
  <c r="AI41" i="234"/>
  <c r="AH41" i="234"/>
  <c r="AG41" i="234"/>
  <c r="AF41" i="234"/>
  <c r="AE41" i="234"/>
  <c r="AD41" i="234"/>
  <c r="AC41" i="234"/>
  <c r="AB41" i="234"/>
  <c r="AA41" i="234"/>
  <c r="Z41" i="234"/>
  <c r="Y41" i="234"/>
  <c r="X41" i="234"/>
  <c r="W41" i="234"/>
  <c r="V41" i="234"/>
  <c r="U41" i="234"/>
  <c r="T41" i="234"/>
  <c r="S41" i="234"/>
  <c r="R41" i="234"/>
  <c r="Q41" i="234"/>
  <c r="P41" i="234"/>
  <c r="O41" i="234"/>
  <c r="N41" i="234"/>
  <c r="M41" i="234"/>
  <c r="L41" i="234"/>
  <c r="K41" i="234"/>
  <c r="F41" i="234"/>
  <c r="AJ40" i="234"/>
  <c r="AI40" i="234"/>
  <c r="AH40" i="234"/>
  <c r="AG40" i="234"/>
  <c r="AF40" i="234"/>
  <c r="AE40" i="234"/>
  <c r="AD40" i="234"/>
  <c r="AC40" i="234"/>
  <c r="AB40" i="234"/>
  <c r="AA40" i="234"/>
  <c r="Z40" i="234"/>
  <c r="Y40" i="234"/>
  <c r="X40" i="234"/>
  <c r="W40" i="234"/>
  <c r="V40" i="234"/>
  <c r="U40" i="234"/>
  <c r="T40" i="234"/>
  <c r="S40" i="234"/>
  <c r="R40" i="234"/>
  <c r="Q40" i="234"/>
  <c r="P40" i="234"/>
  <c r="O40" i="234"/>
  <c r="N40" i="234"/>
  <c r="M40" i="234"/>
  <c r="L40" i="234"/>
  <c r="K40" i="234"/>
  <c r="F40" i="234"/>
  <c r="AJ39" i="234"/>
  <c r="AI39" i="234"/>
  <c r="AH39" i="234"/>
  <c r="AG39" i="234"/>
  <c r="AF39" i="234"/>
  <c r="AE39" i="234"/>
  <c r="AD39" i="234"/>
  <c r="AC39" i="234"/>
  <c r="AB39" i="234"/>
  <c r="AA39" i="234"/>
  <c r="Z39" i="234"/>
  <c r="Y39" i="234"/>
  <c r="X39" i="234"/>
  <c r="W39" i="234"/>
  <c r="V39" i="234"/>
  <c r="U39" i="234"/>
  <c r="T39" i="234"/>
  <c r="S39" i="234"/>
  <c r="R39" i="234"/>
  <c r="Q39" i="234"/>
  <c r="P39" i="234"/>
  <c r="O39" i="234"/>
  <c r="N39" i="234"/>
  <c r="M39" i="234"/>
  <c r="L39" i="234"/>
  <c r="K39" i="234"/>
  <c r="F39" i="234"/>
  <c r="AJ38" i="234"/>
  <c r="AI38" i="234"/>
  <c r="AH38" i="234"/>
  <c r="AG38" i="234"/>
  <c r="AF38" i="234"/>
  <c r="AE38" i="234"/>
  <c r="AD38" i="234"/>
  <c r="AC38" i="234"/>
  <c r="AB38" i="234"/>
  <c r="AA38" i="234"/>
  <c r="Z38" i="234"/>
  <c r="Y38" i="234"/>
  <c r="X38" i="234"/>
  <c r="W38" i="234"/>
  <c r="V38" i="234"/>
  <c r="U38" i="234"/>
  <c r="T38" i="234"/>
  <c r="S38" i="234"/>
  <c r="R38" i="234"/>
  <c r="Q38" i="234"/>
  <c r="P38" i="234"/>
  <c r="O38" i="234"/>
  <c r="N38" i="234"/>
  <c r="M38" i="234"/>
  <c r="L38" i="234"/>
  <c r="K38" i="234"/>
  <c r="F38" i="234"/>
  <c r="AJ37" i="234"/>
  <c r="AI37" i="234"/>
  <c r="AH37" i="234"/>
  <c r="AG37" i="234"/>
  <c r="AF37" i="234"/>
  <c r="AE37" i="234"/>
  <c r="AD37" i="234"/>
  <c r="AC37" i="234"/>
  <c r="AB37" i="234"/>
  <c r="AA37" i="234"/>
  <c r="Z37" i="234"/>
  <c r="Y37" i="234"/>
  <c r="X37" i="234"/>
  <c r="W37" i="234"/>
  <c r="V37" i="234"/>
  <c r="U37" i="234"/>
  <c r="T37" i="234"/>
  <c r="S37" i="234"/>
  <c r="R37" i="234"/>
  <c r="Q37" i="234"/>
  <c r="P37" i="234"/>
  <c r="O37" i="234"/>
  <c r="N37" i="234"/>
  <c r="M37" i="234"/>
  <c r="L37" i="234"/>
  <c r="K37" i="234"/>
  <c r="F37" i="234"/>
  <c r="AJ36" i="234"/>
  <c r="AI36" i="234"/>
  <c r="AH36" i="234"/>
  <c r="AG36" i="234"/>
  <c r="AF36" i="234"/>
  <c r="AE36" i="234"/>
  <c r="AD36" i="234"/>
  <c r="AC36" i="234"/>
  <c r="AB36" i="234"/>
  <c r="AA36" i="234"/>
  <c r="Z36" i="234"/>
  <c r="Y36" i="234"/>
  <c r="X36" i="234"/>
  <c r="W36" i="234"/>
  <c r="V36" i="234"/>
  <c r="U36" i="234"/>
  <c r="T36" i="234"/>
  <c r="S36" i="234"/>
  <c r="R36" i="234"/>
  <c r="Q36" i="234"/>
  <c r="P36" i="234"/>
  <c r="O36" i="234"/>
  <c r="N36" i="234"/>
  <c r="M36" i="234"/>
  <c r="L36" i="234"/>
  <c r="K36" i="234"/>
  <c r="F36" i="234"/>
  <c r="AJ35" i="234"/>
  <c r="AI35" i="234"/>
  <c r="AH35" i="234"/>
  <c r="AG35" i="234"/>
  <c r="AF35" i="234"/>
  <c r="AE35" i="234"/>
  <c r="AD35" i="234"/>
  <c r="AC35" i="234"/>
  <c r="AB35" i="234"/>
  <c r="AA35" i="234"/>
  <c r="Z35" i="234"/>
  <c r="Y35" i="234"/>
  <c r="X35" i="234"/>
  <c r="W35" i="234"/>
  <c r="V35" i="234"/>
  <c r="U35" i="234"/>
  <c r="T35" i="234"/>
  <c r="S35" i="234"/>
  <c r="R35" i="234"/>
  <c r="Q35" i="234"/>
  <c r="P35" i="234"/>
  <c r="O35" i="234"/>
  <c r="N35" i="234"/>
  <c r="M35" i="234"/>
  <c r="L35" i="234"/>
  <c r="K35" i="234"/>
  <c r="F35" i="234"/>
  <c r="AJ34" i="234"/>
  <c r="AI34" i="234"/>
  <c r="AH34" i="234"/>
  <c r="AG34" i="234"/>
  <c r="AF34" i="234"/>
  <c r="AE34" i="234"/>
  <c r="AD34" i="234"/>
  <c r="AC34" i="234"/>
  <c r="AB34" i="234"/>
  <c r="AA34" i="234"/>
  <c r="Z34" i="234"/>
  <c r="Y34" i="234"/>
  <c r="X34" i="234"/>
  <c r="W34" i="234"/>
  <c r="V34" i="234"/>
  <c r="U34" i="234"/>
  <c r="T34" i="234"/>
  <c r="S34" i="234"/>
  <c r="R34" i="234"/>
  <c r="Q34" i="234"/>
  <c r="P34" i="234"/>
  <c r="O34" i="234"/>
  <c r="N34" i="234"/>
  <c r="M34" i="234"/>
  <c r="L34" i="234"/>
  <c r="K34" i="234"/>
  <c r="F34" i="234"/>
  <c r="AJ33" i="234"/>
  <c r="AI33" i="234"/>
  <c r="AH33" i="234"/>
  <c r="AG33" i="234"/>
  <c r="AF33" i="234"/>
  <c r="AE33" i="234"/>
  <c r="AD33" i="234"/>
  <c r="AC33" i="234"/>
  <c r="AB33" i="234"/>
  <c r="AA33" i="234"/>
  <c r="Z33" i="234"/>
  <c r="Y33" i="234"/>
  <c r="X33" i="234"/>
  <c r="W33" i="234"/>
  <c r="V33" i="234"/>
  <c r="U33" i="234"/>
  <c r="T33" i="234"/>
  <c r="S33" i="234"/>
  <c r="R33" i="234"/>
  <c r="Q33" i="234"/>
  <c r="P33" i="234"/>
  <c r="O33" i="234"/>
  <c r="N33" i="234"/>
  <c r="M33" i="234"/>
  <c r="L33" i="234"/>
  <c r="K33" i="234"/>
  <c r="F33" i="234"/>
  <c r="AI32" i="234"/>
  <c r="AH32" i="234"/>
  <c r="AG32" i="234"/>
  <c r="AJ32" i="234" s="1"/>
  <c r="F32" i="234" s="1"/>
  <c r="AE32" i="234"/>
  <c r="AD32" i="234"/>
  <c r="AC32" i="234"/>
  <c r="AB32" i="234"/>
  <c r="AA32" i="234"/>
  <c r="AF32" i="234" s="1"/>
  <c r="Y32" i="234"/>
  <c r="X32" i="234"/>
  <c r="W32" i="234"/>
  <c r="V32" i="234"/>
  <c r="Z32" i="234" s="1"/>
  <c r="T32" i="234"/>
  <c r="S32" i="234"/>
  <c r="R32" i="234"/>
  <c r="Q32" i="234"/>
  <c r="U32" i="234" s="1"/>
  <c r="O32" i="234"/>
  <c r="N32" i="234"/>
  <c r="M32" i="234"/>
  <c r="L32" i="234"/>
  <c r="K32" i="234"/>
  <c r="P32" i="234" s="1"/>
  <c r="AI31" i="234"/>
  <c r="AH31" i="234"/>
  <c r="AG31" i="234"/>
  <c r="AJ31" i="234" s="1"/>
  <c r="F31" i="234" s="1"/>
  <c r="AF31" i="234"/>
  <c r="AE31" i="234"/>
  <c r="AD31" i="234"/>
  <c r="AC31" i="234"/>
  <c r="AB31" i="234"/>
  <c r="AA31" i="234"/>
  <c r="Y31" i="234"/>
  <c r="X31" i="234"/>
  <c r="W31" i="234"/>
  <c r="V31" i="234"/>
  <c r="Z31" i="234" s="1"/>
  <c r="T31" i="234"/>
  <c r="S31" i="234"/>
  <c r="R31" i="234"/>
  <c r="Q31" i="234"/>
  <c r="U31" i="234" s="1"/>
  <c r="P31" i="234"/>
  <c r="O31" i="234"/>
  <c r="N31" i="234"/>
  <c r="M31" i="234"/>
  <c r="L31" i="234"/>
  <c r="K31" i="234"/>
  <c r="AI30" i="234"/>
  <c r="AH30" i="234"/>
  <c r="AG30" i="234"/>
  <c r="AJ30" i="234" s="1"/>
  <c r="F30" i="234" s="1"/>
  <c r="AE30" i="234"/>
  <c r="AD30" i="234"/>
  <c r="AC30" i="234"/>
  <c r="AB30" i="234"/>
  <c r="AA30" i="234"/>
  <c r="AF30" i="234" s="1"/>
  <c r="Y30" i="234"/>
  <c r="X30" i="234"/>
  <c r="W30" i="234"/>
  <c r="V30" i="234"/>
  <c r="Z30" i="234" s="1"/>
  <c r="T30" i="234"/>
  <c r="S30" i="234"/>
  <c r="R30" i="234"/>
  <c r="Q30" i="234"/>
  <c r="U30" i="234" s="1"/>
  <c r="O30" i="234"/>
  <c r="N30" i="234"/>
  <c r="M30" i="234"/>
  <c r="L30" i="234"/>
  <c r="K30" i="234"/>
  <c r="P30" i="234" s="1"/>
  <c r="AJ29" i="234"/>
  <c r="F29" i="234" s="1"/>
  <c r="AI29" i="234"/>
  <c r="AH29" i="234"/>
  <c r="AG29" i="234"/>
  <c r="AF29" i="234"/>
  <c r="AE29" i="234"/>
  <c r="AD29" i="234"/>
  <c r="AC29" i="234"/>
  <c r="AB29" i="234"/>
  <c r="AA29" i="234"/>
  <c r="Y29" i="234"/>
  <c r="X29" i="234"/>
  <c r="W29" i="234"/>
  <c r="V29" i="234"/>
  <c r="Z29" i="234" s="1"/>
  <c r="T29" i="234"/>
  <c r="S29" i="234"/>
  <c r="R29" i="234"/>
  <c r="Q29" i="234"/>
  <c r="U29" i="234" s="1"/>
  <c r="P29" i="234"/>
  <c r="O29" i="234"/>
  <c r="N29" i="234"/>
  <c r="M29" i="234"/>
  <c r="L29" i="234"/>
  <c r="K29" i="234"/>
  <c r="AI28" i="234"/>
  <c r="AH28" i="234"/>
  <c r="AJ28" i="234" s="1"/>
  <c r="F28" i="234" s="1"/>
  <c r="AG28" i="234"/>
  <c r="AE28" i="234"/>
  <c r="AD28" i="234"/>
  <c r="AC28" i="234"/>
  <c r="AB28" i="234"/>
  <c r="AF28" i="234" s="1"/>
  <c r="AA28" i="234"/>
  <c r="Y28" i="234"/>
  <c r="X28" i="234"/>
  <c r="W28" i="234"/>
  <c r="Z28" i="234" s="1"/>
  <c r="V28" i="234"/>
  <c r="U28" i="234"/>
  <c r="T28" i="234"/>
  <c r="S28" i="234"/>
  <c r="R28" i="234"/>
  <c r="Q28" i="234"/>
  <c r="O28" i="234"/>
  <c r="N28" i="234"/>
  <c r="M28" i="234"/>
  <c r="L28" i="234"/>
  <c r="P28" i="234" s="1"/>
  <c r="K28" i="234"/>
  <c r="AI27" i="234"/>
  <c r="AH27" i="234"/>
  <c r="AJ27" i="234" s="1"/>
  <c r="F27" i="234" s="1"/>
  <c r="AG27" i="234"/>
  <c r="AE27" i="234"/>
  <c r="AD27" i="234"/>
  <c r="AC27" i="234"/>
  <c r="AB27" i="234"/>
  <c r="AF27" i="234" s="1"/>
  <c r="AA27" i="234"/>
  <c r="Z27" i="234"/>
  <c r="Y27" i="234"/>
  <c r="X27" i="234"/>
  <c r="W27" i="234"/>
  <c r="V27" i="234"/>
  <c r="T27" i="234"/>
  <c r="S27" i="234"/>
  <c r="R27" i="234"/>
  <c r="U27" i="234" s="1"/>
  <c r="Q27" i="234"/>
  <c r="O27" i="234"/>
  <c r="N27" i="234"/>
  <c r="M27" i="234"/>
  <c r="L27" i="234"/>
  <c r="P27" i="234" s="1"/>
  <c r="K27" i="234"/>
  <c r="AI26" i="234"/>
  <c r="AH26" i="234"/>
  <c r="AG26" i="234"/>
  <c r="AJ26" i="234" s="1"/>
  <c r="F26" i="234" s="1"/>
  <c r="AE26" i="234"/>
  <c r="AD26" i="234"/>
  <c r="AC26" i="234"/>
  <c r="AB26" i="234"/>
  <c r="AA26" i="234"/>
  <c r="AF26" i="234" s="1"/>
  <c r="Y26" i="234"/>
  <c r="X26" i="234"/>
  <c r="W26" i="234"/>
  <c r="V26" i="234"/>
  <c r="Z26" i="234" s="1"/>
  <c r="T26" i="234"/>
  <c r="S26" i="234"/>
  <c r="R26" i="234"/>
  <c r="Q26" i="234"/>
  <c r="U26" i="234" s="1"/>
  <c r="O26" i="234"/>
  <c r="N26" i="234"/>
  <c r="M26" i="234"/>
  <c r="L26" i="234"/>
  <c r="K26" i="234"/>
  <c r="P26" i="234" s="1"/>
  <c r="AI25" i="234"/>
  <c r="AH25" i="234"/>
  <c r="AG25" i="234"/>
  <c r="AJ25" i="234" s="1"/>
  <c r="F25" i="234" s="1"/>
  <c r="AE25" i="234"/>
  <c r="AD25" i="234"/>
  <c r="AC25" i="234"/>
  <c r="AB25" i="234"/>
  <c r="AF25" i="234" s="1"/>
  <c r="AA25" i="234"/>
  <c r="Y25" i="234"/>
  <c r="X25" i="234"/>
  <c r="W25" i="234"/>
  <c r="Z25" i="234" s="1"/>
  <c r="V25" i="234"/>
  <c r="T25" i="234"/>
  <c r="S25" i="234"/>
  <c r="R25" i="234"/>
  <c r="U25" i="234" s="1"/>
  <c r="Q25" i="234"/>
  <c r="O25" i="234"/>
  <c r="N25" i="234"/>
  <c r="M25" i="234"/>
  <c r="L25" i="234"/>
  <c r="P25" i="234" s="1"/>
  <c r="K25" i="234"/>
  <c r="AI24" i="234"/>
  <c r="AH24" i="234"/>
  <c r="AG24" i="234"/>
  <c r="AE24" i="234"/>
  <c r="AD24" i="234"/>
  <c r="AC24" i="234"/>
  <c r="AB24" i="234"/>
  <c r="AA24" i="234"/>
  <c r="Y24" i="234"/>
  <c r="X24" i="234"/>
  <c r="W24" i="234"/>
  <c r="V24" i="234"/>
  <c r="T24" i="234"/>
  <c r="S24" i="234"/>
  <c r="R24" i="234"/>
  <c r="Q24" i="234"/>
  <c r="U24" i="234" s="1"/>
  <c r="O24" i="234"/>
  <c r="N24" i="234"/>
  <c r="M24" i="234"/>
  <c r="L24" i="234"/>
  <c r="K24" i="234"/>
  <c r="AI23" i="234"/>
  <c r="AH23" i="234"/>
  <c r="AJ23" i="234" s="1"/>
  <c r="AG23" i="234"/>
  <c r="AE23" i="234"/>
  <c r="AD23" i="234"/>
  <c r="AC23" i="234"/>
  <c r="AB23" i="234"/>
  <c r="AF23" i="234" s="1"/>
  <c r="AA23" i="234"/>
  <c r="Y23" i="234"/>
  <c r="X23" i="234"/>
  <c r="W23" i="234"/>
  <c r="Z23" i="234" s="1"/>
  <c r="V23" i="234"/>
  <c r="T23" i="234"/>
  <c r="S23" i="234"/>
  <c r="R23" i="234"/>
  <c r="U23" i="234" s="1"/>
  <c r="Q23" i="234"/>
  <c r="O23" i="234"/>
  <c r="N23" i="234"/>
  <c r="M23" i="234"/>
  <c r="L23" i="234"/>
  <c r="P23" i="234" s="1"/>
  <c r="K23" i="234"/>
  <c r="F23" i="234"/>
  <c r="AI22" i="234"/>
  <c r="AH22" i="234"/>
  <c r="AG22" i="234"/>
  <c r="AJ22" i="234" s="1"/>
  <c r="F22" i="234" s="1"/>
  <c r="AE22" i="234"/>
  <c r="AD22" i="234"/>
  <c r="AC22" i="234"/>
  <c r="AB22" i="234"/>
  <c r="AA22" i="234"/>
  <c r="AF22" i="234" s="1"/>
  <c r="Y22" i="234"/>
  <c r="X22" i="234"/>
  <c r="W22" i="234"/>
  <c r="V22" i="234"/>
  <c r="Z22" i="234" s="1"/>
  <c r="T22" i="234"/>
  <c r="S22" i="234"/>
  <c r="R22" i="234"/>
  <c r="Q22" i="234"/>
  <c r="U22" i="234" s="1"/>
  <c r="O22" i="234"/>
  <c r="N22" i="234"/>
  <c r="M22" i="234"/>
  <c r="L22" i="234"/>
  <c r="K22" i="234"/>
  <c r="P22" i="234" s="1"/>
  <c r="AI21" i="234"/>
  <c r="AH21" i="234"/>
  <c r="AJ21" i="234" s="1"/>
  <c r="F21" i="234" s="1"/>
  <c r="AG21" i="234"/>
  <c r="AE21" i="234"/>
  <c r="AD21" i="234"/>
  <c r="AC21" i="234"/>
  <c r="AB21" i="234"/>
  <c r="AF21" i="234" s="1"/>
  <c r="AA21" i="234"/>
  <c r="Y21" i="234"/>
  <c r="X21" i="234"/>
  <c r="Z21" i="234" s="1"/>
  <c r="W21" i="234"/>
  <c r="V21" i="234"/>
  <c r="T21" i="234"/>
  <c r="S21" i="234"/>
  <c r="U21" i="234" s="1"/>
  <c r="R21" i="234"/>
  <c r="Q21" i="234"/>
  <c r="O21" i="234"/>
  <c r="N21" i="234"/>
  <c r="M21" i="234"/>
  <c r="L21" i="234"/>
  <c r="P21" i="234" s="1"/>
  <c r="K21" i="234"/>
  <c r="AI20" i="234"/>
  <c r="AH20" i="234"/>
  <c r="AG20" i="234"/>
  <c r="AJ20" i="234" s="1"/>
  <c r="F20" i="234" s="1"/>
  <c r="AE20" i="234"/>
  <c r="AD20" i="234"/>
  <c r="AC20" i="234"/>
  <c r="AB20" i="234"/>
  <c r="AA20" i="234"/>
  <c r="AF20" i="234" s="1"/>
  <c r="Y20" i="234"/>
  <c r="X20" i="234"/>
  <c r="W20" i="234"/>
  <c r="V20" i="234"/>
  <c r="Z20" i="234" s="1"/>
  <c r="T20" i="234"/>
  <c r="S20" i="234"/>
  <c r="R20" i="234"/>
  <c r="Q20" i="234"/>
  <c r="U20" i="234" s="1"/>
  <c r="O20" i="234"/>
  <c r="N20" i="234"/>
  <c r="M20" i="234"/>
  <c r="L20" i="234"/>
  <c r="K20" i="234"/>
  <c r="P20" i="234" s="1"/>
  <c r="AI19" i="234"/>
  <c r="AH19" i="234"/>
  <c r="AG19" i="234"/>
  <c r="AJ19" i="234" s="1"/>
  <c r="F19" i="234" s="1"/>
  <c r="AE19" i="234"/>
  <c r="AD19" i="234"/>
  <c r="AC19" i="234"/>
  <c r="AB19" i="234"/>
  <c r="AA19" i="234"/>
  <c r="AF19" i="234" s="1"/>
  <c r="Y19" i="234"/>
  <c r="X19" i="234"/>
  <c r="W19" i="234"/>
  <c r="V19" i="234"/>
  <c r="Z19" i="234" s="1"/>
  <c r="T19" i="234"/>
  <c r="S19" i="234"/>
  <c r="R19" i="234"/>
  <c r="Q19" i="234"/>
  <c r="U19" i="234" s="1"/>
  <c r="O19" i="234"/>
  <c r="N19" i="234"/>
  <c r="M19" i="234"/>
  <c r="L19" i="234"/>
  <c r="K19" i="234"/>
  <c r="P19" i="234" s="1"/>
  <c r="AJ18" i="234"/>
  <c r="F18" i="234" s="1"/>
  <c r="AI18" i="234"/>
  <c r="AH18" i="234"/>
  <c r="AG18" i="234"/>
  <c r="AE18" i="234"/>
  <c r="AD18" i="234"/>
  <c r="AC18" i="234"/>
  <c r="AB18" i="234"/>
  <c r="AA18" i="234"/>
  <c r="Y18" i="234"/>
  <c r="X18" i="234"/>
  <c r="W18" i="234"/>
  <c r="V18" i="234"/>
  <c r="T18" i="234"/>
  <c r="S18" i="234"/>
  <c r="R18" i="234"/>
  <c r="Q18" i="234"/>
  <c r="U18" i="234" s="1"/>
  <c r="O18" i="234"/>
  <c r="N18" i="234"/>
  <c r="M18" i="234"/>
  <c r="L18" i="234"/>
  <c r="P18" i="234" s="1"/>
  <c r="K18" i="234"/>
  <c r="AI17" i="234"/>
  <c r="AH17" i="234"/>
  <c r="AG17" i="234"/>
  <c r="AE17" i="234"/>
  <c r="AD17" i="234"/>
  <c r="AC17" i="234"/>
  <c r="AB17" i="234"/>
  <c r="AF17" i="234" s="1"/>
  <c r="AA17" i="234"/>
  <c r="Y17" i="234"/>
  <c r="X17" i="234"/>
  <c r="W17" i="234"/>
  <c r="Z17" i="234" s="1"/>
  <c r="V17" i="234"/>
  <c r="T17" i="234"/>
  <c r="S17" i="234"/>
  <c r="R17" i="234"/>
  <c r="U17" i="234" s="1"/>
  <c r="Q17" i="234"/>
  <c r="O17" i="234"/>
  <c r="N17" i="234"/>
  <c r="M17" i="234"/>
  <c r="L17" i="234"/>
  <c r="K17" i="234"/>
  <c r="AI16" i="234"/>
  <c r="AH16" i="234"/>
  <c r="AJ16" i="234" s="1"/>
  <c r="F16" i="234" s="1"/>
  <c r="AG16" i="234"/>
  <c r="AE16" i="234"/>
  <c r="AD16" i="234"/>
  <c r="AC16" i="234"/>
  <c r="AB16" i="234"/>
  <c r="AF16" i="234" s="1"/>
  <c r="AA16" i="234"/>
  <c r="Y16" i="234"/>
  <c r="X16" i="234"/>
  <c r="W16" i="234"/>
  <c r="Z16" i="234" s="1"/>
  <c r="V16" i="234"/>
  <c r="U16" i="234"/>
  <c r="T16" i="234"/>
  <c r="S16" i="234"/>
  <c r="R16" i="234"/>
  <c r="Q16" i="234"/>
  <c r="O16" i="234"/>
  <c r="N16" i="234"/>
  <c r="M16" i="234"/>
  <c r="L16" i="234"/>
  <c r="P16" i="234" s="1"/>
  <c r="K16" i="234"/>
  <c r="AI15" i="234"/>
  <c r="AH15" i="234"/>
  <c r="AG15" i="234"/>
  <c r="AJ15" i="234" s="1"/>
  <c r="F15" i="234" s="1"/>
  <c r="AE15" i="234"/>
  <c r="AD15" i="234"/>
  <c r="AC15" i="234"/>
  <c r="AB15" i="234"/>
  <c r="AA15" i="234"/>
  <c r="Y15" i="234"/>
  <c r="X15" i="234"/>
  <c r="W15" i="234"/>
  <c r="V15" i="234"/>
  <c r="Z15" i="234" s="1"/>
  <c r="T15" i="234"/>
  <c r="S15" i="234"/>
  <c r="R15" i="234"/>
  <c r="Q15" i="234"/>
  <c r="O15" i="234"/>
  <c r="N15" i="234"/>
  <c r="M15" i="234"/>
  <c r="L15" i="234"/>
  <c r="K15" i="234"/>
  <c r="AI14" i="234"/>
  <c r="AH14" i="234"/>
  <c r="AJ14" i="234" s="1"/>
  <c r="F14" i="234" s="1"/>
  <c r="AG14" i="234"/>
  <c r="AE14" i="234"/>
  <c r="AD14" i="234"/>
  <c r="AC14" i="234"/>
  <c r="AB14" i="234"/>
  <c r="AF14" i="234" s="1"/>
  <c r="AA14" i="234"/>
  <c r="Y14" i="234"/>
  <c r="X14" i="234"/>
  <c r="W14" i="234"/>
  <c r="Z14" i="234" s="1"/>
  <c r="V14" i="234"/>
  <c r="T14" i="234"/>
  <c r="S14" i="234"/>
  <c r="R14" i="234"/>
  <c r="U14" i="234" s="1"/>
  <c r="Q14" i="234"/>
  <c r="O14" i="234"/>
  <c r="N14" i="234"/>
  <c r="M14" i="234"/>
  <c r="L14" i="234"/>
  <c r="P14" i="234" s="1"/>
  <c r="K14" i="234"/>
  <c r="AI13" i="234"/>
  <c r="AH13" i="234"/>
  <c r="AJ13" i="234" s="1"/>
  <c r="F13" i="234" s="1"/>
  <c r="AG13" i="234"/>
  <c r="AE13" i="234"/>
  <c r="AD13" i="234"/>
  <c r="AC13" i="234"/>
  <c r="AB13" i="234"/>
  <c r="AA13" i="234"/>
  <c r="Y13" i="234"/>
  <c r="X13" i="234"/>
  <c r="W13" i="234"/>
  <c r="V13" i="234"/>
  <c r="Z13" i="234" s="1"/>
  <c r="T13" i="234"/>
  <c r="S13" i="234"/>
  <c r="R13" i="234"/>
  <c r="Q13" i="234"/>
  <c r="O13" i="234"/>
  <c r="N13" i="234"/>
  <c r="M13" i="234"/>
  <c r="L13" i="234"/>
  <c r="K13" i="234"/>
  <c r="AI12" i="234"/>
  <c r="AH12" i="234"/>
  <c r="AG12" i="234"/>
  <c r="AJ12" i="234" s="1"/>
  <c r="F12" i="234" s="1"/>
  <c r="AE12" i="234"/>
  <c r="AD12" i="234"/>
  <c r="AC12" i="234"/>
  <c r="AB12" i="234"/>
  <c r="AA12" i="234"/>
  <c r="Y12" i="234"/>
  <c r="X12" i="234"/>
  <c r="W12" i="234"/>
  <c r="V12" i="234"/>
  <c r="T12" i="234"/>
  <c r="S12" i="234"/>
  <c r="R12" i="234"/>
  <c r="Q12" i="234"/>
  <c r="O12" i="234"/>
  <c r="N12" i="234"/>
  <c r="M12" i="234"/>
  <c r="L12" i="234"/>
  <c r="K12" i="234"/>
  <c r="AI11" i="234"/>
  <c r="AH11" i="234"/>
  <c r="AJ11" i="234" s="1"/>
  <c r="F11" i="234" s="1"/>
  <c r="AG11" i="234"/>
  <c r="AE11" i="234"/>
  <c r="AD11" i="234"/>
  <c r="AC11" i="234"/>
  <c r="AB11" i="234"/>
  <c r="AF11" i="234" s="1"/>
  <c r="AA11" i="234"/>
  <c r="Y11" i="234"/>
  <c r="X11" i="234"/>
  <c r="W11" i="234"/>
  <c r="Z11" i="234" s="1"/>
  <c r="V11" i="234"/>
  <c r="T11" i="234"/>
  <c r="S11" i="234"/>
  <c r="R11" i="234"/>
  <c r="U11" i="234" s="1"/>
  <c r="Q11" i="234"/>
  <c r="O11" i="234"/>
  <c r="N11" i="234"/>
  <c r="M11" i="234"/>
  <c r="L11" i="234"/>
  <c r="P11" i="234" s="1"/>
  <c r="K11" i="234"/>
  <c r="AI10" i="234"/>
  <c r="AH10" i="234"/>
  <c r="AG10" i="234"/>
  <c r="AJ10" i="234" s="1"/>
  <c r="F10" i="234" s="1"/>
  <c r="AE10" i="234"/>
  <c r="AD10" i="234"/>
  <c r="AC10" i="234"/>
  <c r="AB10" i="234"/>
  <c r="AA10" i="234"/>
  <c r="Y10" i="234"/>
  <c r="X10" i="234"/>
  <c r="W10" i="234"/>
  <c r="V10" i="234"/>
  <c r="T10" i="234"/>
  <c r="S10" i="234"/>
  <c r="R10" i="234"/>
  <c r="Q10" i="234"/>
  <c r="U10" i="234" s="1"/>
  <c r="O10" i="234"/>
  <c r="N10" i="234"/>
  <c r="M10" i="234"/>
  <c r="L10" i="234"/>
  <c r="K10" i="234"/>
  <c r="AI9" i="234"/>
  <c r="AH9" i="234"/>
  <c r="AG9" i="234"/>
  <c r="AE9" i="234"/>
  <c r="AD9" i="234"/>
  <c r="AC9" i="234"/>
  <c r="AB9" i="234"/>
  <c r="AF9" i="234" s="1"/>
  <c r="AA9" i="234"/>
  <c r="Y9" i="234"/>
  <c r="X9" i="234"/>
  <c r="W9" i="234"/>
  <c r="V9" i="234"/>
  <c r="Z9" i="234" s="1"/>
  <c r="T9" i="234"/>
  <c r="S9" i="234"/>
  <c r="R9" i="234"/>
  <c r="U9" i="234" s="1"/>
  <c r="Q9" i="234"/>
  <c r="O9" i="234"/>
  <c r="N9" i="234"/>
  <c r="M9" i="234"/>
  <c r="L9" i="234"/>
  <c r="K9" i="234"/>
  <c r="AI8" i="234"/>
  <c r="AH8" i="234"/>
  <c r="AG8" i="234"/>
  <c r="AJ8" i="234" s="1"/>
  <c r="F8" i="234" s="1"/>
  <c r="AE8" i="234"/>
  <c r="AD8" i="234"/>
  <c r="AC8" i="234"/>
  <c r="AB8" i="234"/>
  <c r="AA8" i="234"/>
  <c r="AF8" i="234" s="1"/>
  <c r="Y8" i="234"/>
  <c r="X8" i="234"/>
  <c r="W8" i="234"/>
  <c r="V8" i="234"/>
  <c r="Z8" i="234" s="1"/>
  <c r="T8" i="234"/>
  <c r="S8" i="234"/>
  <c r="R8" i="234"/>
  <c r="Q8" i="234"/>
  <c r="U8" i="234" s="1"/>
  <c r="O8" i="234"/>
  <c r="N8" i="234"/>
  <c r="M8" i="234"/>
  <c r="L8" i="234"/>
  <c r="K8" i="234"/>
  <c r="P8" i="234" s="1"/>
  <c r="AI7" i="234"/>
  <c r="AH7" i="234"/>
  <c r="AG7" i="234"/>
  <c r="AJ7" i="234" s="1"/>
  <c r="F7" i="234" s="1"/>
  <c r="AE7" i="234"/>
  <c r="AD7" i="234"/>
  <c r="AC7" i="234"/>
  <c r="AB7" i="234"/>
  <c r="AA7" i="234"/>
  <c r="AF7" i="234" s="1"/>
  <c r="Y7" i="234"/>
  <c r="X7" i="234"/>
  <c r="W7" i="234"/>
  <c r="V7" i="234"/>
  <c r="Z7" i="234" s="1"/>
  <c r="T7" i="234"/>
  <c r="S7" i="234"/>
  <c r="R7" i="234"/>
  <c r="Q7" i="234"/>
  <c r="U7" i="234" s="1"/>
  <c r="O7" i="234"/>
  <c r="N7" i="234"/>
  <c r="M7" i="234"/>
  <c r="L7" i="234"/>
  <c r="K7" i="234"/>
  <c r="P7" i="234" s="1"/>
  <c r="AI6" i="234"/>
  <c r="AH6" i="234"/>
  <c r="AG6" i="234"/>
  <c r="AJ6" i="234" s="1"/>
  <c r="F6" i="234" s="1"/>
  <c r="AE6" i="234"/>
  <c r="AD6" i="234"/>
  <c r="AC6" i="234"/>
  <c r="AB6" i="234"/>
  <c r="AA6" i="234"/>
  <c r="Y6" i="234"/>
  <c r="X6" i="234"/>
  <c r="W6" i="234"/>
  <c r="V6" i="234"/>
  <c r="T6" i="234"/>
  <c r="S6" i="234"/>
  <c r="R6" i="234"/>
  <c r="Q6" i="234"/>
  <c r="O6" i="234"/>
  <c r="N6" i="234"/>
  <c r="M6" i="234"/>
  <c r="L6" i="234"/>
  <c r="K6" i="234"/>
  <c r="AI5" i="234"/>
  <c r="AH5" i="234"/>
  <c r="AJ5" i="234" s="1"/>
  <c r="F5" i="234" s="1"/>
  <c r="AG5" i="234"/>
  <c r="AE5" i="234"/>
  <c r="AD5" i="234"/>
  <c r="AC5" i="234"/>
  <c r="AB5" i="234"/>
  <c r="AF5" i="234" s="1"/>
  <c r="AA5" i="234"/>
  <c r="Y5" i="234"/>
  <c r="X5" i="234"/>
  <c r="W5" i="234"/>
  <c r="V5" i="234"/>
  <c r="T5" i="234"/>
  <c r="S5" i="234"/>
  <c r="R5" i="234"/>
  <c r="Q5" i="234"/>
  <c r="O5" i="234"/>
  <c r="N5" i="234"/>
  <c r="M5" i="234"/>
  <c r="L5" i="234"/>
  <c r="P5" i="234" s="1"/>
  <c r="K5" i="234"/>
  <c r="AI4" i="234"/>
  <c r="AH4" i="234"/>
  <c r="AJ4" i="234" s="1"/>
  <c r="F4" i="234" s="1"/>
  <c r="AG4" i="234"/>
  <c r="AE4" i="234"/>
  <c r="AD4" i="234"/>
  <c r="AC4" i="234"/>
  <c r="AB4" i="234"/>
  <c r="AA4" i="234"/>
  <c r="Y4" i="234"/>
  <c r="X4" i="234"/>
  <c r="W4" i="234"/>
  <c r="V4" i="234"/>
  <c r="U4" i="234"/>
  <c r="T4" i="234"/>
  <c r="S4" i="234"/>
  <c r="R4" i="234"/>
  <c r="Q4" i="234"/>
  <c r="O4" i="234"/>
  <c r="N4" i="234"/>
  <c r="M4" i="234"/>
  <c r="L4" i="234"/>
  <c r="P4" i="234" s="1"/>
  <c r="K4" i="234"/>
  <c r="D57" i="233"/>
  <c r="E54" i="233"/>
  <c r="D54" i="233"/>
  <c r="D56" i="233" s="1"/>
  <c r="C54" i="233"/>
  <c r="G54" i="233" s="1"/>
  <c r="D50" i="233"/>
  <c r="E47" i="233"/>
  <c r="E49" i="233" s="1"/>
  <c r="D47" i="233"/>
  <c r="D61" i="233" s="1"/>
  <c r="AJ43" i="233"/>
  <c r="AI43" i="233"/>
  <c r="AH43" i="233"/>
  <c r="AG43" i="233"/>
  <c r="AF43" i="233"/>
  <c r="AE43" i="233"/>
  <c r="AD43" i="233"/>
  <c r="AC43" i="233"/>
  <c r="AB43" i="233"/>
  <c r="AA43" i="233"/>
  <c r="Z43" i="233"/>
  <c r="Y43" i="233"/>
  <c r="X43" i="233"/>
  <c r="W43" i="233"/>
  <c r="V43" i="233"/>
  <c r="U43" i="233"/>
  <c r="T43" i="233"/>
  <c r="S43" i="233"/>
  <c r="R43" i="233"/>
  <c r="Q43" i="233"/>
  <c r="P43" i="233"/>
  <c r="O43" i="233"/>
  <c r="N43" i="233"/>
  <c r="M43" i="233"/>
  <c r="L43" i="233"/>
  <c r="K43" i="233"/>
  <c r="F43" i="233"/>
  <c r="AJ42" i="233"/>
  <c r="AI42" i="233"/>
  <c r="AH42" i="233"/>
  <c r="AG42" i="233"/>
  <c r="AF42" i="233"/>
  <c r="AE42" i="233"/>
  <c r="AD42" i="233"/>
  <c r="AC42" i="233"/>
  <c r="AB42" i="233"/>
  <c r="AA42" i="233"/>
  <c r="Z42" i="233"/>
  <c r="Y42" i="233"/>
  <c r="X42" i="233"/>
  <c r="W42" i="233"/>
  <c r="V42" i="233"/>
  <c r="U42" i="233"/>
  <c r="T42" i="233"/>
  <c r="S42" i="233"/>
  <c r="R42" i="233"/>
  <c r="Q42" i="233"/>
  <c r="P42" i="233"/>
  <c r="O42" i="233"/>
  <c r="N42" i="233"/>
  <c r="M42" i="233"/>
  <c r="L42" i="233"/>
  <c r="K42" i="233"/>
  <c r="F42" i="233"/>
  <c r="AJ41" i="233"/>
  <c r="AI41" i="233"/>
  <c r="AH41" i="233"/>
  <c r="AG41" i="233"/>
  <c r="AF41" i="233"/>
  <c r="AE41" i="233"/>
  <c r="AD41" i="233"/>
  <c r="AC41" i="233"/>
  <c r="AB41" i="233"/>
  <c r="AA41" i="233"/>
  <c r="Z41" i="233"/>
  <c r="Y41" i="233"/>
  <c r="X41" i="233"/>
  <c r="W41" i="233"/>
  <c r="V41" i="233"/>
  <c r="U41" i="233"/>
  <c r="T41" i="233"/>
  <c r="S41" i="233"/>
  <c r="R41" i="233"/>
  <c r="Q41" i="233"/>
  <c r="P41" i="233"/>
  <c r="O41" i="233"/>
  <c r="N41" i="233"/>
  <c r="M41" i="233"/>
  <c r="L41" i="233"/>
  <c r="K41" i="233"/>
  <c r="F41" i="233"/>
  <c r="AJ40" i="233"/>
  <c r="AI40" i="233"/>
  <c r="AH40" i="233"/>
  <c r="AG40" i="233"/>
  <c r="AF40" i="233"/>
  <c r="AE40" i="233"/>
  <c r="AD40" i="233"/>
  <c r="AC40" i="233"/>
  <c r="AB40" i="233"/>
  <c r="AA40" i="233"/>
  <c r="Z40" i="233"/>
  <c r="Y40" i="233"/>
  <c r="X40" i="233"/>
  <c r="W40" i="233"/>
  <c r="V40" i="233"/>
  <c r="U40" i="233"/>
  <c r="T40" i="233"/>
  <c r="S40" i="233"/>
  <c r="R40" i="233"/>
  <c r="Q40" i="233"/>
  <c r="P40" i="233"/>
  <c r="O40" i="233"/>
  <c r="N40" i="233"/>
  <c r="M40" i="233"/>
  <c r="L40" i="233"/>
  <c r="K40" i="233"/>
  <c r="F40" i="233"/>
  <c r="AJ39" i="233"/>
  <c r="AI39" i="233"/>
  <c r="AH39" i="233"/>
  <c r="AG39" i="233"/>
  <c r="AF39" i="233"/>
  <c r="AE39" i="233"/>
  <c r="AD39" i="233"/>
  <c r="AC39" i="233"/>
  <c r="AB39" i="233"/>
  <c r="AA39" i="233"/>
  <c r="Z39" i="233"/>
  <c r="Y39" i="233"/>
  <c r="X39" i="233"/>
  <c r="W39" i="233"/>
  <c r="V39" i="233"/>
  <c r="U39" i="233"/>
  <c r="T39" i="233"/>
  <c r="S39" i="233"/>
  <c r="R39" i="233"/>
  <c r="Q39" i="233"/>
  <c r="P39" i="233"/>
  <c r="O39" i="233"/>
  <c r="N39" i="233"/>
  <c r="M39" i="233"/>
  <c r="L39" i="233"/>
  <c r="K39" i="233"/>
  <c r="F39" i="233"/>
  <c r="AI38" i="233"/>
  <c r="AH38" i="233"/>
  <c r="AG38" i="233"/>
  <c r="AJ38" i="233" s="1"/>
  <c r="F38" i="233" s="1"/>
  <c r="AE38" i="233"/>
  <c r="AD38" i="233"/>
  <c r="AC38" i="233"/>
  <c r="AB38" i="233"/>
  <c r="AA38" i="233"/>
  <c r="AF38" i="233" s="1"/>
  <c r="Y38" i="233"/>
  <c r="X38" i="233"/>
  <c r="W38" i="233"/>
  <c r="V38" i="233"/>
  <c r="Z38" i="233" s="1"/>
  <c r="T38" i="233"/>
  <c r="S38" i="233"/>
  <c r="R38" i="233"/>
  <c r="Q38" i="233"/>
  <c r="U38" i="233" s="1"/>
  <c r="O38" i="233"/>
  <c r="N38" i="233"/>
  <c r="M38" i="233"/>
  <c r="L38" i="233"/>
  <c r="K38" i="233"/>
  <c r="P38" i="233" s="1"/>
  <c r="AI37" i="233"/>
  <c r="AH37" i="233"/>
  <c r="AG37" i="233"/>
  <c r="AJ37" i="233" s="1"/>
  <c r="F37" i="233" s="1"/>
  <c r="AE37" i="233"/>
  <c r="AD37" i="233"/>
  <c r="AC37" i="233"/>
  <c r="AB37" i="233"/>
  <c r="AA37" i="233"/>
  <c r="AF37" i="233" s="1"/>
  <c r="Y37" i="233"/>
  <c r="X37" i="233"/>
  <c r="W37" i="233"/>
  <c r="V37" i="233"/>
  <c r="Z37" i="233" s="1"/>
  <c r="T37" i="233"/>
  <c r="S37" i="233"/>
  <c r="R37" i="233"/>
  <c r="Q37" i="233"/>
  <c r="U37" i="233" s="1"/>
  <c r="P37" i="233"/>
  <c r="O37" i="233"/>
  <c r="N37" i="233"/>
  <c r="M37" i="233"/>
  <c r="L37" i="233"/>
  <c r="K37" i="233"/>
  <c r="AI36" i="233"/>
  <c r="AH36" i="233"/>
  <c r="AJ36" i="233" s="1"/>
  <c r="F36" i="233" s="1"/>
  <c r="AG36" i="233"/>
  <c r="AE36" i="233"/>
  <c r="AD36" i="233"/>
  <c r="AC36" i="233"/>
  <c r="AB36" i="233"/>
  <c r="AF36" i="233" s="1"/>
  <c r="AA36" i="233"/>
  <c r="Y36" i="233"/>
  <c r="X36" i="233"/>
  <c r="W36" i="233"/>
  <c r="Z36" i="233" s="1"/>
  <c r="V36" i="233"/>
  <c r="U36" i="233"/>
  <c r="T36" i="233"/>
  <c r="S36" i="233"/>
  <c r="R36" i="233"/>
  <c r="Q36" i="233"/>
  <c r="O36" i="233"/>
  <c r="N36" i="233"/>
  <c r="M36" i="233"/>
  <c r="L36" i="233"/>
  <c r="P36" i="233" s="1"/>
  <c r="K36" i="233"/>
  <c r="AI35" i="233"/>
  <c r="AH35" i="233"/>
  <c r="AJ35" i="233" s="1"/>
  <c r="F35" i="233" s="1"/>
  <c r="AG35" i="233"/>
  <c r="AE35" i="233"/>
  <c r="AD35" i="233"/>
  <c r="AC35" i="233"/>
  <c r="AB35" i="233"/>
  <c r="AF35" i="233" s="1"/>
  <c r="AA35" i="233"/>
  <c r="Z35" i="233"/>
  <c r="Y35" i="233"/>
  <c r="X35" i="233"/>
  <c r="W35" i="233"/>
  <c r="V35" i="233"/>
  <c r="T35" i="233"/>
  <c r="S35" i="233"/>
  <c r="R35" i="233"/>
  <c r="U35" i="233" s="1"/>
  <c r="Q35" i="233"/>
  <c r="O35" i="233"/>
  <c r="N35" i="233"/>
  <c r="M35" i="233"/>
  <c r="L35" i="233"/>
  <c r="P35" i="233" s="1"/>
  <c r="K35" i="233"/>
  <c r="AI34" i="233"/>
  <c r="AH34" i="233"/>
  <c r="AG34" i="233"/>
  <c r="AJ34" i="233" s="1"/>
  <c r="F34" i="233" s="1"/>
  <c r="AE34" i="233"/>
  <c r="AD34" i="233"/>
  <c r="AC34" i="233"/>
  <c r="AB34" i="233"/>
  <c r="AA34" i="233"/>
  <c r="AF34" i="233" s="1"/>
  <c r="Y34" i="233"/>
  <c r="X34" i="233"/>
  <c r="W34" i="233"/>
  <c r="V34" i="233"/>
  <c r="Z34" i="233" s="1"/>
  <c r="T34" i="233"/>
  <c r="S34" i="233"/>
  <c r="R34" i="233"/>
  <c r="Q34" i="233"/>
  <c r="U34" i="233" s="1"/>
  <c r="O34" i="233"/>
  <c r="N34" i="233"/>
  <c r="M34" i="233"/>
  <c r="L34" i="233"/>
  <c r="K34" i="233"/>
  <c r="P34" i="233" s="1"/>
  <c r="AI33" i="233"/>
  <c r="AH33" i="233"/>
  <c r="AG33" i="233"/>
  <c r="AJ33" i="233" s="1"/>
  <c r="F33" i="233" s="1"/>
  <c r="AE33" i="233"/>
  <c r="AD33" i="233"/>
  <c r="AC33" i="233"/>
  <c r="AB33" i="233"/>
  <c r="AF33" i="233" s="1"/>
  <c r="AA33" i="233"/>
  <c r="Y33" i="233"/>
  <c r="X33" i="233"/>
  <c r="W33" i="233"/>
  <c r="Z33" i="233" s="1"/>
  <c r="V33" i="233"/>
  <c r="T33" i="233"/>
  <c r="S33" i="233"/>
  <c r="R33" i="233"/>
  <c r="Q33" i="233"/>
  <c r="U33" i="233" s="1"/>
  <c r="O33" i="233"/>
  <c r="N33" i="233"/>
  <c r="M33" i="233"/>
  <c r="L33" i="233"/>
  <c r="K33" i="233"/>
  <c r="AJ32" i="233"/>
  <c r="F32" i="233" s="1"/>
  <c r="AI32" i="233"/>
  <c r="AH32" i="233"/>
  <c r="AG32" i="233"/>
  <c r="AE32" i="233"/>
  <c r="AD32" i="233"/>
  <c r="AC32" i="233"/>
  <c r="AB32" i="233"/>
  <c r="AA32" i="233"/>
  <c r="Y32" i="233"/>
  <c r="X32" i="233"/>
  <c r="W32" i="233"/>
  <c r="V32" i="233"/>
  <c r="T32" i="233"/>
  <c r="S32" i="233"/>
  <c r="R32" i="233"/>
  <c r="Q32" i="233"/>
  <c r="O32" i="233"/>
  <c r="N32" i="233"/>
  <c r="M32" i="233"/>
  <c r="L32" i="233"/>
  <c r="K32" i="233"/>
  <c r="AI31" i="233"/>
  <c r="AH31" i="233"/>
  <c r="AG31" i="233"/>
  <c r="AE31" i="233"/>
  <c r="AD31" i="233"/>
  <c r="AC31" i="233"/>
  <c r="AB31" i="233"/>
  <c r="AA31" i="233"/>
  <c r="Y31" i="233"/>
  <c r="X31" i="233"/>
  <c r="W31" i="233"/>
  <c r="V31" i="233"/>
  <c r="Z31" i="233" s="1"/>
  <c r="T31" i="233"/>
  <c r="S31" i="233"/>
  <c r="R31" i="233"/>
  <c r="Q31" i="233"/>
  <c r="U31" i="233" s="1"/>
  <c r="O31" i="233"/>
  <c r="N31" i="233"/>
  <c r="M31" i="233"/>
  <c r="L31" i="233"/>
  <c r="K31" i="233"/>
  <c r="AI30" i="233"/>
  <c r="AH30" i="233"/>
  <c r="AG30" i="233"/>
  <c r="AJ30" i="233" s="1"/>
  <c r="F30" i="233" s="1"/>
  <c r="AE30" i="233"/>
  <c r="AD30" i="233"/>
  <c r="AC30" i="233"/>
  <c r="AB30" i="233"/>
  <c r="AA30" i="233"/>
  <c r="Y30" i="233"/>
  <c r="X30" i="233"/>
  <c r="W30" i="233"/>
  <c r="V30" i="233"/>
  <c r="Z30" i="233" s="1"/>
  <c r="T30" i="233"/>
  <c r="S30" i="233"/>
  <c r="R30" i="233"/>
  <c r="Q30" i="233"/>
  <c r="U30" i="233" s="1"/>
  <c r="O30" i="233"/>
  <c r="N30" i="233"/>
  <c r="M30" i="233"/>
  <c r="L30" i="233"/>
  <c r="K30" i="233"/>
  <c r="AI29" i="233"/>
  <c r="AH29" i="233"/>
  <c r="AG29" i="233"/>
  <c r="AJ29" i="233" s="1"/>
  <c r="F29" i="233" s="1"/>
  <c r="AE29" i="233"/>
  <c r="AD29" i="233"/>
  <c r="AC29" i="233"/>
  <c r="AB29" i="233"/>
  <c r="AA29" i="233"/>
  <c r="AF29" i="233" s="1"/>
  <c r="Y29" i="233"/>
  <c r="X29" i="233"/>
  <c r="W29" i="233"/>
  <c r="V29" i="233"/>
  <c r="Z29" i="233" s="1"/>
  <c r="T29" i="233"/>
  <c r="S29" i="233"/>
  <c r="R29" i="233"/>
  <c r="Q29" i="233"/>
  <c r="U29" i="233" s="1"/>
  <c r="O29" i="233"/>
  <c r="N29" i="233"/>
  <c r="M29" i="233"/>
  <c r="L29" i="233"/>
  <c r="K29" i="233"/>
  <c r="P29" i="233" s="1"/>
  <c r="AI28" i="233"/>
  <c r="AH28" i="233"/>
  <c r="AG28" i="233"/>
  <c r="AJ28" i="233" s="1"/>
  <c r="F28" i="233" s="1"/>
  <c r="AE28" i="233"/>
  <c r="AD28" i="233"/>
  <c r="AC28" i="233"/>
  <c r="AB28" i="233"/>
  <c r="AA28" i="233"/>
  <c r="AF28" i="233" s="1"/>
  <c r="Y28" i="233"/>
  <c r="X28" i="233"/>
  <c r="W28" i="233"/>
  <c r="V28" i="233"/>
  <c r="Z28" i="233" s="1"/>
  <c r="T28" i="233"/>
  <c r="S28" i="233"/>
  <c r="R28" i="233"/>
  <c r="Q28" i="233"/>
  <c r="U28" i="233" s="1"/>
  <c r="O28" i="233"/>
  <c r="N28" i="233"/>
  <c r="M28" i="233"/>
  <c r="L28" i="233"/>
  <c r="K28" i="233"/>
  <c r="P28" i="233" s="1"/>
  <c r="AI27" i="233"/>
  <c r="AH27" i="233"/>
  <c r="AG27" i="233"/>
  <c r="AJ27" i="233" s="1"/>
  <c r="F27" i="233" s="1"/>
  <c r="AE27" i="233"/>
  <c r="AD27" i="233"/>
  <c r="AC27" i="233"/>
  <c r="AB27" i="233"/>
  <c r="AA27" i="233"/>
  <c r="AF27" i="233" s="1"/>
  <c r="Y27" i="233"/>
  <c r="X27" i="233"/>
  <c r="W27" i="233"/>
  <c r="V27" i="233"/>
  <c r="Z27" i="233" s="1"/>
  <c r="T27" i="233"/>
  <c r="S27" i="233"/>
  <c r="R27" i="233"/>
  <c r="Q27" i="233"/>
  <c r="U27" i="233" s="1"/>
  <c r="O27" i="233"/>
  <c r="N27" i="233"/>
  <c r="M27" i="233"/>
  <c r="L27" i="233"/>
  <c r="K27" i="233"/>
  <c r="P27" i="233" s="1"/>
  <c r="AI26" i="233"/>
  <c r="AH26" i="233"/>
  <c r="AG26" i="233"/>
  <c r="AJ26" i="233" s="1"/>
  <c r="AE26" i="233"/>
  <c r="AD26" i="233"/>
  <c r="AC26" i="233"/>
  <c r="AB26" i="233"/>
  <c r="AA26" i="233"/>
  <c r="AF26" i="233" s="1"/>
  <c r="Y26" i="233"/>
  <c r="X26" i="233"/>
  <c r="W26" i="233"/>
  <c r="V26" i="233"/>
  <c r="T26" i="233"/>
  <c r="S26" i="233"/>
  <c r="R26" i="233"/>
  <c r="Q26" i="233"/>
  <c r="O26" i="233"/>
  <c r="N26" i="233"/>
  <c r="M26" i="233"/>
  <c r="L26" i="233"/>
  <c r="K26" i="233"/>
  <c r="P26" i="233" s="1"/>
  <c r="AI25" i="233"/>
  <c r="AH25" i="233"/>
  <c r="AG25" i="233"/>
  <c r="AJ25" i="233" s="1"/>
  <c r="F25" i="233" s="1"/>
  <c r="AE25" i="233"/>
  <c r="AD25" i="233"/>
  <c r="AC25" i="233"/>
  <c r="AB25" i="233"/>
  <c r="AA25" i="233"/>
  <c r="AF25" i="233" s="1"/>
  <c r="Y25" i="233"/>
  <c r="X25" i="233"/>
  <c r="W25" i="233"/>
  <c r="V25" i="233"/>
  <c r="Z25" i="233" s="1"/>
  <c r="T25" i="233"/>
  <c r="S25" i="233"/>
  <c r="R25" i="233"/>
  <c r="Q25" i="233"/>
  <c r="U25" i="233" s="1"/>
  <c r="O25" i="233"/>
  <c r="N25" i="233"/>
  <c r="M25" i="233"/>
  <c r="L25" i="233"/>
  <c r="K25" i="233"/>
  <c r="P25" i="233" s="1"/>
  <c r="AI24" i="233"/>
  <c r="AH24" i="233"/>
  <c r="AG24" i="233"/>
  <c r="AJ24" i="233" s="1"/>
  <c r="F24" i="233" s="1"/>
  <c r="AE24" i="233"/>
  <c r="AD24" i="233"/>
  <c r="AC24" i="233"/>
  <c r="AB24" i="233"/>
  <c r="AA24" i="233"/>
  <c r="AF24" i="233" s="1"/>
  <c r="Y24" i="233"/>
  <c r="X24" i="233"/>
  <c r="W24" i="233"/>
  <c r="V24" i="233"/>
  <c r="Z24" i="233" s="1"/>
  <c r="T24" i="233"/>
  <c r="S24" i="233"/>
  <c r="R24" i="233"/>
  <c r="Q24" i="233"/>
  <c r="U24" i="233" s="1"/>
  <c r="O24" i="233"/>
  <c r="N24" i="233"/>
  <c r="M24" i="233"/>
  <c r="L24" i="233"/>
  <c r="K24" i="233"/>
  <c r="P24" i="233" s="1"/>
  <c r="AI23" i="233"/>
  <c r="AH23" i="233"/>
  <c r="AG23" i="233"/>
  <c r="AE23" i="233"/>
  <c r="AD23" i="233"/>
  <c r="AC23" i="233"/>
  <c r="AB23" i="233"/>
  <c r="AA23" i="233"/>
  <c r="Y23" i="233"/>
  <c r="X23" i="233"/>
  <c r="W23" i="233"/>
  <c r="V23" i="233"/>
  <c r="T23" i="233"/>
  <c r="S23" i="233"/>
  <c r="R23" i="233"/>
  <c r="Q23" i="233"/>
  <c r="O23" i="233"/>
  <c r="N23" i="233"/>
  <c r="M23" i="233"/>
  <c r="L23" i="233"/>
  <c r="K23" i="233"/>
  <c r="AI22" i="233"/>
  <c r="AH22" i="233"/>
  <c r="AJ22" i="233" s="1"/>
  <c r="F22" i="233" s="1"/>
  <c r="AG22" i="233"/>
  <c r="AE22" i="233"/>
  <c r="AD22" i="233"/>
  <c r="AC22" i="233"/>
  <c r="AB22" i="233"/>
  <c r="AF22" i="233" s="1"/>
  <c r="AA22" i="233"/>
  <c r="Y22" i="233"/>
  <c r="X22" i="233"/>
  <c r="W22" i="233"/>
  <c r="V22" i="233"/>
  <c r="Z22" i="233" s="1"/>
  <c r="T22" i="233"/>
  <c r="S22" i="233"/>
  <c r="R22" i="233"/>
  <c r="Q22" i="233"/>
  <c r="U22" i="233" s="1"/>
  <c r="O22" i="233"/>
  <c r="N22" i="233"/>
  <c r="M22" i="233"/>
  <c r="L22" i="233"/>
  <c r="P22" i="233" s="1"/>
  <c r="K22" i="233"/>
  <c r="AI21" i="233"/>
  <c r="AH21" i="233"/>
  <c r="AJ21" i="233" s="1"/>
  <c r="F21" i="233" s="1"/>
  <c r="AG21" i="233"/>
  <c r="AE21" i="233"/>
  <c r="AD21" i="233"/>
  <c r="AC21" i="233"/>
  <c r="AB21" i="233"/>
  <c r="AA21" i="233"/>
  <c r="Y21" i="233"/>
  <c r="X21" i="233"/>
  <c r="W21" i="233"/>
  <c r="V21" i="233"/>
  <c r="T21" i="233"/>
  <c r="S21" i="233"/>
  <c r="R21" i="233"/>
  <c r="Q21" i="233"/>
  <c r="O21" i="233"/>
  <c r="N21" i="233"/>
  <c r="M21" i="233"/>
  <c r="L21" i="233"/>
  <c r="K21" i="233"/>
  <c r="AI20" i="233"/>
  <c r="AH20" i="233"/>
  <c r="AG20" i="233"/>
  <c r="AE20" i="233"/>
  <c r="AD20" i="233"/>
  <c r="AC20" i="233"/>
  <c r="AB20" i="233"/>
  <c r="AA20" i="233"/>
  <c r="Y20" i="233"/>
  <c r="X20" i="233"/>
  <c r="W20" i="233"/>
  <c r="V20" i="233"/>
  <c r="Z20" i="233" s="1"/>
  <c r="T20" i="233"/>
  <c r="S20" i="233"/>
  <c r="R20" i="233"/>
  <c r="Q20" i="233"/>
  <c r="O20" i="233"/>
  <c r="N20" i="233"/>
  <c r="M20" i="233"/>
  <c r="L20" i="233"/>
  <c r="P20" i="233" s="1"/>
  <c r="K20" i="233"/>
  <c r="AI19" i="233"/>
  <c r="AH19" i="233"/>
  <c r="AG19" i="233"/>
  <c r="AE19" i="233"/>
  <c r="AD19" i="233"/>
  <c r="AC19" i="233"/>
  <c r="AB19" i="233"/>
  <c r="AF19" i="233" s="1"/>
  <c r="AA19" i="233"/>
  <c r="Y19" i="233"/>
  <c r="X19" i="233"/>
  <c r="W19" i="233"/>
  <c r="V19" i="233"/>
  <c r="T19" i="233"/>
  <c r="S19" i="233"/>
  <c r="R19" i="233"/>
  <c r="Q19" i="233"/>
  <c r="O19" i="233"/>
  <c r="N19" i="233"/>
  <c r="M19" i="233"/>
  <c r="L19" i="233"/>
  <c r="K19" i="233"/>
  <c r="AI18" i="233"/>
  <c r="AH18" i="233"/>
  <c r="AG18" i="233"/>
  <c r="AJ18" i="233" s="1"/>
  <c r="F18" i="233" s="1"/>
  <c r="AE18" i="233"/>
  <c r="AD18" i="233"/>
  <c r="AC18" i="233"/>
  <c r="AB18" i="233"/>
  <c r="AA18" i="233"/>
  <c r="Y18" i="233"/>
  <c r="X18" i="233"/>
  <c r="W18" i="233"/>
  <c r="V18" i="233"/>
  <c r="Z18" i="233" s="1"/>
  <c r="T18" i="233"/>
  <c r="S18" i="233"/>
  <c r="R18" i="233"/>
  <c r="Q18" i="233"/>
  <c r="U18" i="233" s="1"/>
  <c r="O18" i="233"/>
  <c r="N18" i="233"/>
  <c r="M18" i="233"/>
  <c r="L18" i="233"/>
  <c r="K18" i="233"/>
  <c r="P18" i="233" s="1"/>
  <c r="AI17" i="233"/>
  <c r="AH17" i="233"/>
  <c r="AG17" i="233"/>
  <c r="AJ17" i="233" s="1"/>
  <c r="F17" i="233" s="1"/>
  <c r="AE17" i="233"/>
  <c r="AD17" i="233"/>
  <c r="AC17" i="233"/>
  <c r="AB17" i="233"/>
  <c r="AA17" i="233"/>
  <c r="AF17" i="233" s="1"/>
  <c r="Y17" i="233"/>
  <c r="X17" i="233"/>
  <c r="W17" i="233"/>
  <c r="V17" i="233"/>
  <c r="Z17" i="233" s="1"/>
  <c r="T17" i="233"/>
  <c r="S17" i="233"/>
  <c r="R17" i="233"/>
  <c r="Q17" i="233"/>
  <c r="U17" i="233" s="1"/>
  <c r="O17" i="233"/>
  <c r="N17" i="233"/>
  <c r="M17" i="233"/>
  <c r="L17" i="233"/>
  <c r="K17" i="233"/>
  <c r="P17" i="233" s="1"/>
  <c r="AJ16" i="233"/>
  <c r="F16" i="233" s="1"/>
  <c r="AI16" i="233"/>
  <c r="AH16" i="233"/>
  <c r="AG16" i="233"/>
  <c r="AE16" i="233"/>
  <c r="AD16" i="233"/>
  <c r="AC16" i="233"/>
  <c r="AB16" i="233"/>
  <c r="AA16" i="233"/>
  <c r="AF16" i="233" s="1"/>
  <c r="Y16" i="233"/>
  <c r="X16" i="233"/>
  <c r="W16" i="233"/>
  <c r="V16" i="233"/>
  <c r="Z16" i="233" s="1"/>
  <c r="T16" i="233"/>
  <c r="S16" i="233"/>
  <c r="R16" i="233"/>
  <c r="Q16" i="233"/>
  <c r="U16" i="233" s="1"/>
  <c r="O16" i="233"/>
  <c r="N16" i="233"/>
  <c r="M16" i="233"/>
  <c r="L16" i="233"/>
  <c r="K16" i="233"/>
  <c r="P16" i="233" s="1"/>
  <c r="AI15" i="233"/>
  <c r="AH15" i="233"/>
  <c r="AG15" i="233"/>
  <c r="AJ15" i="233" s="1"/>
  <c r="F15" i="233" s="1"/>
  <c r="AE15" i="233"/>
  <c r="AD15" i="233"/>
  <c r="AC15" i="233"/>
  <c r="AB15" i="233"/>
  <c r="AA15" i="233"/>
  <c r="AF15" i="233" s="1"/>
  <c r="Y15" i="233"/>
  <c r="X15" i="233"/>
  <c r="W15" i="233"/>
  <c r="V15" i="233"/>
  <c r="Z15" i="233" s="1"/>
  <c r="T15" i="233"/>
  <c r="S15" i="233"/>
  <c r="R15" i="233"/>
  <c r="Q15" i="233"/>
  <c r="U15" i="233" s="1"/>
  <c r="O15" i="233"/>
  <c r="N15" i="233"/>
  <c r="M15" i="233"/>
  <c r="L15" i="233"/>
  <c r="K15" i="233"/>
  <c r="P15" i="233" s="1"/>
  <c r="AI14" i="233"/>
  <c r="AH14" i="233"/>
  <c r="AG14" i="233"/>
  <c r="AJ14" i="233" s="1"/>
  <c r="F14" i="233" s="1"/>
  <c r="AE14" i="233"/>
  <c r="AD14" i="233"/>
  <c r="AC14" i="233"/>
  <c r="AB14" i="233"/>
  <c r="AA14" i="233"/>
  <c r="Y14" i="233"/>
  <c r="X14" i="233"/>
  <c r="W14" i="233"/>
  <c r="V14" i="233"/>
  <c r="Z14" i="233" s="1"/>
  <c r="T14" i="233"/>
  <c r="S14" i="233"/>
  <c r="R14" i="233"/>
  <c r="Q14" i="233"/>
  <c r="U14" i="233" s="1"/>
  <c r="O14" i="233"/>
  <c r="N14" i="233"/>
  <c r="M14" i="233"/>
  <c r="L14" i="233"/>
  <c r="K14" i="233"/>
  <c r="AI13" i="233"/>
  <c r="AH13" i="233"/>
  <c r="AG13" i="233"/>
  <c r="AJ13" i="233" s="1"/>
  <c r="F13" i="233" s="1"/>
  <c r="AE13" i="233"/>
  <c r="AD13" i="233"/>
  <c r="AC13" i="233"/>
  <c r="AB13" i="233"/>
  <c r="AA13" i="233"/>
  <c r="AF13" i="233" s="1"/>
  <c r="Y13" i="233"/>
  <c r="X13" i="233"/>
  <c r="W13" i="233"/>
  <c r="V13" i="233"/>
  <c r="Z13" i="233" s="1"/>
  <c r="T13" i="233"/>
  <c r="S13" i="233"/>
  <c r="R13" i="233"/>
  <c r="Q13" i="233"/>
  <c r="U13" i="233" s="1"/>
  <c r="O13" i="233"/>
  <c r="N13" i="233"/>
  <c r="M13" i="233"/>
  <c r="L13" i="233"/>
  <c r="K13" i="233"/>
  <c r="P13" i="233" s="1"/>
  <c r="AI12" i="233"/>
  <c r="AH12" i="233"/>
  <c r="AJ12" i="233" s="1"/>
  <c r="F12" i="233" s="1"/>
  <c r="AG12" i="233"/>
  <c r="AE12" i="233"/>
  <c r="AD12" i="233"/>
  <c r="AC12" i="233"/>
  <c r="AB12" i="233"/>
  <c r="AA12" i="233"/>
  <c r="Y12" i="233"/>
  <c r="X12" i="233"/>
  <c r="W12" i="233"/>
  <c r="V12" i="233"/>
  <c r="T12" i="233"/>
  <c r="S12" i="233"/>
  <c r="R12" i="233"/>
  <c r="Q12" i="233"/>
  <c r="U12" i="233" s="1"/>
  <c r="O12" i="233"/>
  <c r="N12" i="233"/>
  <c r="M12" i="233"/>
  <c r="L12" i="233"/>
  <c r="K12" i="233"/>
  <c r="P12" i="233" s="1"/>
  <c r="AI11" i="233"/>
  <c r="AH11" i="233"/>
  <c r="AG11" i="233"/>
  <c r="AJ11" i="233" s="1"/>
  <c r="F11" i="233" s="1"/>
  <c r="AE11" i="233"/>
  <c r="AD11" i="233"/>
  <c r="AC11" i="233"/>
  <c r="AB11" i="233"/>
  <c r="AA11" i="233"/>
  <c r="AF11" i="233" s="1"/>
  <c r="Y11" i="233"/>
  <c r="X11" i="233"/>
  <c r="W11" i="233"/>
  <c r="V11" i="233"/>
  <c r="Z11" i="233" s="1"/>
  <c r="T11" i="233"/>
  <c r="S11" i="233"/>
  <c r="R11" i="233"/>
  <c r="Q11" i="233"/>
  <c r="U11" i="233" s="1"/>
  <c r="O11" i="233"/>
  <c r="N11" i="233"/>
  <c r="M11" i="233"/>
  <c r="L11" i="233"/>
  <c r="K11" i="233"/>
  <c r="P11" i="233" s="1"/>
  <c r="AI10" i="233"/>
  <c r="AH10" i="233"/>
  <c r="AG10" i="233"/>
  <c r="AJ10" i="233" s="1"/>
  <c r="F10" i="233" s="1"/>
  <c r="AE10" i="233"/>
  <c r="AD10" i="233"/>
  <c r="AC10" i="233"/>
  <c r="AB10" i="233"/>
  <c r="AA10" i="233"/>
  <c r="Y10" i="233"/>
  <c r="X10" i="233"/>
  <c r="W10" i="233"/>
  <c r="V10" i="233"/>
  <c r="Z10" i="233" s="1"/>
  <c r="T10" i="233"/>
  <c r="S10" i="233"/>
  <c r="R10" i="233"/>
  <c r="Q10" i="233"/>
  <c r="U10" i="233" s="1"/>
  <c r="O10" i="233"/>
  <c r="N10" i="233"/>
  <c r="M10" i="233"/>
  <c r="L10" i="233"/>
  <c r="K10" i="233"/>
  <c r="AI9" i="233"/>
  <c r="AH9" i="233"/>
  <c r="AG9" i="233"/>
  <c r="AJ9" i="233" s="1"/>
  <c r="F9" i="233" s="1"/>
  <c r="AE9" i="233"/>
  <c r="AD9" i="233"/>
  <c r="AC9" i="233"/>
  <c r="AB9" i="233"/>
  <c r="AA9" i="233"/>
  <c r="Y9" i="233"/>
  <c r="X9" i="233"/>
  <c r="W9" i="233"/>
  <c r="V9" i="233"/>
  <c r="T9" i="233"/>
  <c r="S9" i="233"/>
  <c r="R9" i="233"/>
  <c r="Q9" i="233"/>
  <c r="U9" i="233" s="1"/>
  <c r="O9" i="233"/>
  <c r="N9" i="233"/>
  <c r="M9" i="233"/>
  <c r="L9" i="233"/>
  <c r="K9" i="233"/>
  <c r="AI8" i="233"/>
  <c r="AH8" i="233"/>
  <c r="AJ8" i="233" s="1"/>
  <c r="F8" i="233" s="1"/>
  <c r="AG8" i="233"/>
  <c r="AE8" i="233"/>
  <c r="AD8" i="233"/>
  <c r="AC8" i="233"/>
  <c r="AB8" i="233"/>
  <c r="AA8" i="233"/>
  <c r="Y8" i="233"/>
  <c r="X8" i="233"/>
  <c r="W8" i="233"/>
  <c r="V8" i="233"/>
  <c r="T8" i="233"/>
  <c r="S8" i="233"/>
  <c r="R8" i="233"/>
  <c r="U8" i="233" s="1"/>
  <c r="Q8" i="233"/>
  <c r="O8" i="233"/>
  <c r="N8" i="233"/>
  <c r="M8" i="233"/>
  <c r="L8" i="233"/>
  <c r="K8" i="233"/>
  <c r="AI7" i="233"/>
  <c r="AH7" i="233"/>
  <c r="AG7" i="233"/>
  <c r="AE7" i="233"/>
  <c r="AD7" i="233"/>
  <c r="AC7" i="233"/>
  <c r="AB7" i="233"/>
  <c r="AA7" i="233"/>
  <c r="AF7" i="233" s="1"/>
  <c r="Y7" i="233"/>
  <c r="X7" i="233"/>
  <c r="W7" i="233"/>
  <c r="V7" i="233"/>
  <c r="Z7" i="233" s="1"/>
  <c r="T7" i="233"/>
  <c r="S7" i="233"/>
  <c r="R7" i="233"/>
  <c r="Q7" i="233"/>
  <c r="U7" i="233" s="1"/>
  <c r="O7" i="233"/>
  <c r="N7" i="233"/>
  <c r="M7" i="233"/>
  <c r="L7" i="233"/>
  <c r="K7" i="233"/>
  <c r="AI6" i="233"/>
  <c r="AH6" i="233"/>
  <c r="AJ6" i="233" s="1"/>
  <c r="F6" i="233" s="1"/>
  <c r="AG6" i="233"/>
  <c r="AE6" i="233"/>
  <c r="AD6" i="233"/>
  <c r="AC6" i="233"/>
  <c r="AB6" i="233"/>
  <c r="AF6" i="233" s="1"/>
  <c r="AA6" i="233"/>
  <c r="Y6" i="233"/>
  <c r="X6" i="233"/>
  <c r="W6" i="233"/>
  <c r="V6" i="233"/>
  <c r="T6" i="233"/>
  <c r="S6" i="233"/>
  <c r="R6" i="233"/>
  <c r="Q6" i="233"/>
  <c r="O6" i="233"/>
  <c r="N6" i="233"/>
  <c r="M6" i="233"/>
  <c r="L6" i="233"/>
  <c r="P6" i="233" s="1"/>
  <c r="K6" i="233"/>
  <c r="AJ5" i="233"/>
  <c r="F5" i="233" s="1"/>
  <c r="AI5" i="233"/>
  <c r="AH5" i="233"/>
  <c r="AG5" i="233"/>
  <c r="AE5" i="233"/>
  <c r="AD5" i="233"/>
  <c r="AC5" i="233"/>
  <c r="AB5" i="233"/>
  <c r="AA5" i="233"/>
  <c r="Y5" i="233"/>
  <c r="X5" i="233"/>
  <c r="W5" i="233"/>
  <c r="V5" i="233"/>
  <c r="T5" i="233"/>
  <c r="S5" i="233"/>
  <c r="R5" i="233"/>
  <c r="Q5" i="233"/>
  <c r="O5" i="233"/>
  <c r="N5" i="233"/>
  <c r="M5" i="233"/>
  <c r="L5" i="233"/>
  <c r="K5" i="233"/>
  <c r="AI4" i="233"/>
  <c r="AH4" i="233"/>
  <c r="AJ4" i="233" s="1"/>
  <c r="F4" i="233" s="1"/>
  <c r="AG4" i="233"/>
  <c r="AE4" i="233"/>
  <c r="AD4" i="233"/>
  <c r="AC4" i="233"/>
  <c r="AB4" i="233"/>
  <c r="AA4" i="233"/>
  <c r="Y4" i="233"/>
  <c r="X4" i="233"/>
  <c r="W4" i="233"/>
  <c r="V4" i="233"/>
  <c r="T4" i="233"/>
  <c r="S4" i="233"/>
  <c r="R4" i="233"/>
  <c r="U4" i="233" s="1"/>
  <c r="Q4" i="233"/>
  <c r="O4" i="233"/>
  <c r="N4" i="233"/>
  <c r="M4" i="233"/>
  <c r="L4" i="233"/>
  <c r="K4" i="233"/>
  <c r="D57" i="232"/>
  <c r="E54" i="232"/>
  <c r="D54" i="232"/>
  <c r="D56" i="232" s="1"/>
  <c r="C54" i="232"/>
  <c r="G54" i="232" s="1"/>
  <c r="D50" i="232"/>
  <c r="E47" i="232"/>
  <c r="E49" i="232" s="1"/>
  <c r="D47" i="232"/>
  <c r="D61" i="232" s="1"/>
  <c r="AJ43" i="232"/>
  <c r="AI43" i="232"/>
  <c r="AH43" i="232"/>
  <c r="AG43" i="232"/>
  <c r="AF43" i="232"/>
  <c r="AE43" i="232"/>
  <c r="AD43" i="232"/>
  <c r="AC43" i="232"/>
  <c r="AB43" i="232"/>
  <c r="AA43" i="232"/>
  <c r="Z43" i="232"/>
  <c r="Y43" i="232"/>
  <c r="X43" i="232"/>
  <c r="W43" i="232"/>
  <c r="V43" i="232"/>
  <c r="U43" i="232"/>
  <c r="T43" i="232"/>
  <c r="S43" i="232"/>
  <c r="R43" i="232"/>
  <c r="Q43" i="232"/>
  <c r="P43" i="232"/>
  <c r="O43" i="232"/>
  <c r="N43" i="232"/>
  <c r="M43" i="232"/>
  <c r="L43" i="232"/>
  <c r="K43" i="232"/>
  <c r="F43" i="232"/>
  <c r="AJ42" i="232"/>
  <c r="AI42" i="232"/>
  <c r="AH42" i="232"/>
  <c r="AG42" i="232"/>
  <c r="AF42" i="232"/>
  <c r="AE42" i="232"/>
  <c r="AD42" i="232"/>
  <c r="AC42" i="232"/>
  <c r="AB42" i="232"/>
  <c r="AA42" i="232"/>
  <c r="Z42" i="232"/>
  <c r="Y42" i="232"/>
  <c r="X42" i="232"/>
  <c r="W42" i="232"/>
  <c r="V42" i="232"/>
  <c r="U42" i="232"/>
  <c r="T42" i="232"/>
  <c r="S42" i="232"/>
  <c r="R42" i="232"/>
  <c r="Q42" i="232"/>
  <c r="P42" i="232"/>
  <c r="O42" i="232"/>
  <c r="N42" i="232"/>
  <c r="M42" i="232"/>
  <c r="L42" i="232"/>
  <c r="K42" i="232"/>
  <c r="F42" i="232"/>
  <c r="AJ41" i="232"/>
  <c r="AI41" i="232"/>
  <c r="AH41" i="232"/>
  <c r="AG41" i="232"/>
  <c r="AF41" i="232"/>
  <c r="AE41" i="232"/>
  <c r="AD41" i="232"/>
  <c r="AC41" i="232"/>
  <c r="AB41" i="232"/>
  <c r="AA41" i="232"/>
  <c r="Z41" i="232"/>
  <c r="Y41" i="232"/>
  <c r="X41" i="232"/>
  <c r="W41" i="232"/>
  <c r="V41" i="232"/>
  <c r="U41" i="232"/>
  <c r="T41" i="232"/>
  <c r="S41" i="232"/>
  <c r="R41" i="232"/>
  <c r="Q41" i="232"/>
  <c r="P41" i="232"/>
  <c r="O41" i="232"/>
  <c r="N41" i="232"/>
  <c r="M41" i="232"/>
  <c r="L41" i="232"/>
  <c r="K41" i="232"/>
  <c r="F41" i="232"/>
  <c r="AJ40" i="232"/>
  <c r="AI40" i="232"/>
  <c r="AH40" i="232"/>
  <c r="AG40" i="232"/>
  <c r="AF40" i="232"/>
  <c r="AE40" i="232"/>
  <c r="AD40" i="232"/>
  <c r="AC40" i="232"/>
  <c r="AB40" i="232"/>
  <c r="AA40" i="232"/>
  <c r="Z40" i="232"/>
  <c r="Y40" i="232"/>
  <c r="X40" i="232"/>
  <c r="W40" i="232"/>
  <c r="V40" i="232"/>
  <c r="U40" i="232"/>
  <c r="T40" i="232"/>
  <c r="S40" i="232"/>
  <c r="R40" i="232"/>
  <c r="Q40" i="232"/>
  <c r="P40" i="232"/>
  <c r="O40" i="232"/>
  <c r="N40" i="232"/>
  <c r="M40" i="232"/>
  <c r="L40" i="232"/>
  <c r="K40" i="232"/>
  <c r="F40" i="232"/>
  <c r="AJ39" i="232"/>
  <c r="AI39" i="232"/>
  <c r="AH39" i="232"/>
  <c r="AG39" i="232"/>
  <c r="AF39" i="232"/>
  <c r="AE39" i="232"/>
  <c r="AD39" i="232"/>
  <c r="AC39" i="232"/>
  <c r="AB39" i="232"/>
  <c r="AA39" i="232"/>
  <c r="Z39" i="232"/>
  <c r="Y39" i="232"/>
  <c r="X39" i="232"/>
  <c r="W39" i="232"/>
  <c r="V39" i="232"/>
  <c r="U39" i="232"/>
  <c r="T39" i="232"/>
  <c r="S39" i="232"/>
  <c r="R39" i="232"/>
  <c r="Q39" i="232"/>
  <c r="P39" i="232"/>
  <c r="O39" i="232"/>
  <c r="N39" i="232"/>
  <c r="M39" i="232"/>
  <c r="L39" i="232"/>
  <c r="K39" i="232"/>
  <c r="F39" i="232"/>
  <c r="AJ38" i="232"/>
  <c r="AI38" i="232"/>
  <c r="AH38" i="232"/>
  <c r="AG38" i="232"/>
  <c r="AF38" i="232"/>
  <c r="AE38" i="232"/>
  <c r="AD38" i="232"/>
  <c r="AC38" i="232"/>
  <c r="AB38" i="232"/>
  <c r="AA38" i="232"/>
  <c r="Z38" i="232"/>
  <c r="Y38" i="232"/>
  <c r="X38" i="232"/>
  <c r="W38" i="232"/>
  <c r="V38" i="232"/>
  <c r="U38" i="232"/>
  <c r="T38" i="232"/>
  <c r="S38" i="232"/>
  <c r="R38" i="232"/>
  <c r="Q38" i="232"/>
  <c r="P38" i="232"/>
  <c r="O38" i="232"/>
  <c r="N38" i="232"/>
  <c r="M38" i="232"/>
  <c r="L38" i="232"/>
  <c r="K38" i="232"/>
  <c r="F38" i="232"/>
  <c r="AJ37" i="232"/>
  <c r="AI37" i="232"/>
  <c r="AH37" i="232"/>
  <c r="AG37" i="232"/>
  <c r="AF37" i="232"/>
  <c r="AE37" i="232"/>
  <c r="AD37" i="232"/>
  <c r="AC37" i="232"/>
  <c r="AB37" i="232"/>
  <c r="AA37" i="232"/>
  <c r="Z37" i="232"/>
  <c r="Y37" i="232"/>
  <c r="X37" i="232"/>
  <c r="W37" i="232"/>
  <c r="V37" i="232"/>
  <c r="U37" i="232"/>
  <c r="T37" i="232"/>
  <c r="S37" i="232"/>
  <c r="R37" i="232"/>
  <c r="Q37" i="232"/>
  <c r="P37" i="232"/>
  <c r="O37" i="232"/>
  <c r="N37" i="232"/>
  <c r="M37" i="232"/>
  <c r="L37" i="232"/>
  <c r="K37" i="232"/>
  <c r="F37" i="232"/>
  <c r="AJ36" i="232"/>
  <c r="AI36" i="232"/>
  <c r="AH36" i="232"/>
  <c r="AG36" i="232"/>
  <c r="AF36" i="232"/>
  <c r="AE36" i="232"/>
  <c r="AD36" i="232"/>
  <c r="AC36" i="232"/>
  <c r="AB36" i="232"/>
  <c r="AA36" i="232"/>
  <c r="Z36" i="232"/>
  <c r="Y36" i="232"/>
  <c r="X36" i="232"/>
  <c r="W36" i="232"/>
  <c r="V36" i="232"/>
  <c r="U36" i="232"/>
  <c r="T36" i="232"/>
  <c r="S36" i="232"/>
  <c r="R36" i="232"/>
  <c r="Q36" i="232"/>
  <c r="P36" i="232"/>
  <c r="O36" i="232"/>
  <c r="N36" i="232"/>
  <c r="M36" i="232"/>
  <c r="L36" i="232"/>
  <c r="K36" i="232"/>
  <c r="F36" i="232"/>
  <c r="AJ35" i="232"/>
  <c r="AI35" i="232"/>
  <c r="AH35" i="232"/>
  <c r="AG35" i="232"/>
  <c r="AF35" i="232"/>
  <c r="AE35" i="232"/>
  <c r="AD35" i="232"/>
  <c r="AC35" i="232"/>
  <c r="AB35" i="232"/>
  <c r="AA35" i="232"/>
  <c r="Z35" i="232"/>
  <c r="Y35" i="232"/>
  <c r="X35" i="232"/>
  <c r="W35" i="232"/>
  <c r="V35" i="232"/>
  <c r="U35" i="232"/>
  <c r="T35" i="232"/>
  <c r="S35" i="232"/>
  <c r="R35" i="232"/>
  <c r="Q35" i="232"/>
  <c r="P35" i="232"/>
  <c r="O35" i="232"/>
  <c r="N35" i="232"/>
  <c r="M35" i="232"/>
  <c r="L35" i="232"/>
  <c r="K35" i="232"/>
  <c r="F35" i="232"/>
  <c r="AJ34" i="232"/>
  <c r="AI34" i="232"/>
  <c r="AH34" i="232"/>
  <c r="AG34" i="232"/>
  <c r="AF34" i="232"/>
  <c r="AE34" i="232"/>
  <c r="AD34" i="232"/>
  <c r="AC34" i="232"/>
  <c r="AB34" i="232"/>
  <c r="AA34" i="232"/>
  <c r="Z34" i="232"/>
  <c r="Y34" i="232"/>
  <c r="X34" i="232"/>
  <c r="W34" i="232"/>
  <c r="V34" i="232"/>
  <c r="U34" i="232"/>
  <c r="T34" i="232"/>
  <c r="S34" i="232"/>
  <c r="R34" i="232"/>
  <c r="Q34" i="232"/>
  <c r="P34" i="232"/>
  <c r="O34" i="232"/>
  <c r="N34" i="232"/>
  <c r="M34" i="232"/>
  <c r="L34" i="232"/>
  <c r="K34" i="232"/>
  <c r="F34" i="232"/>
  <c r="AJ33" i="232"/>
  <c r="F33" i="232" s="1"/>
  <c r="AI33" i="232"/>
  <c r="AH33" i="232"/>
  <c r="AG33" i="232"/>
  <c r="AE33" i="232"/>
  <c r="AD33" i="232"/>
  <c r="AC33" i="232"/>
  <c r="AB33" i="232"/>
  <c r="AF33" i="232" s="1"/>
  <c r="AA33" i="232"/>
  <c r="Y33" i="232"/>
  <c r="X33" i="232"/>
  <c r="W33" i="232"/>
  <c r="Z33" i="232" s="1"/>
  <c r="V33" i="232"/>
  <c r="T33" i="232"/>
  <c r="S33" i="232"/>
  <c r="R33" i="232"/>
  <c r="U33" i="232" s="1"/>
  <c r="Q33" i="232"/>
  <c r="O33" i="232"/>
  <c r="N33" i="232"/>
  <c r="M33" i="232"/>
  <c r="L33" i="232"/>
  <c r="P33" i="232" s="1"/>
  <c r="K33" i="232"/>
  <c r="AI32" i="232"/>
  <c r="AH32" i="232"/>
  <c r="AG32" i="232"/>
  <c r="AJ32" i="232" s="1"/>
  <c r="F32" i="232" s="1"/>
  <c r="AE32" i="232"/>
  <c r="AD32" i="232"/>
  <c r="AC32" i="232"/>
  <c r="AB32" i="232"/>
  <c r="AA32" i="232"/>
  <c r="AF32" i="232" s="1"/>
  <c r="Y32" i="232"/>
  <c r="X32" i="232"/>
  <c r="W32" i="232"/>
  <c r="V32" i="232"/>
  <c r="Z32" i="232" s="1"/>
  <c r="T32" i="232"/>
  <c r="S32" i="232"/>
  <c r="R32" i="232"/>
  <c r="Q32" i="232"/>
  <c r="U32" i="232" s="1"/>
  <c r="O32" i="232"/>
  <c r="N32" i="232"/>
  <c r="M32" i="232"/>
  <c r="L32" i="232"/>
  <c r="K32" i="232"/>
  <c r="P32" i="232" s="1"/>
  <c r="AI31" i="232"/>
  <c r="AH31" i="232"/>
  <c r="AG31" i="232"/>
  <c r="AE31" i="232"/>
  <c r="AD31" i="232"/>
  <c r="AC31" i="232"/>
  <c r="AB31" i="232"/>
  <c r="AA31" i="232"/>
  <c r="AF31" i="232" s="1"/>
  <c r="Y31" i="232"/>
  <c r="X31" i="232"/>
  <c r="W31" i="232"/>
  <c r="V31" i="232"/>
  <c r="Z31" i="232" s="1"/>
  <c r="T31" i="232"/>
  <c r="S31" i="232"/>
  <c r="R31" i="232"/>
  <c r="Q31" i="232"/>
  <c r="U31" i="232" s="1"/>
  <c r="O31" i="232"/>
  <c r="N31" i="232"/>
  <c r="M31" i="232"/>
  <c r="L31" i="232"/>
  <c r="K31" i="232"/>
  <c r="AI30" i="232"/>
  <c r="AH30" i="232"/>
  <c r="AG30" i="232"/>
  <c r="AJ30" i="232" s="1"/>
  <c r="F30" i="232" s="1"/>
  <c r="AE30" i="232"/>
  <c r="AD30" i="232"/>
  <c r="AC30" i="232"/>
  <c r="AB30" i="232"/>
  <c r="AA30" i="232"/>
  <c r="Y30" i="232"/>
  <c r="X30" i="232"/>
  <c r="W30" i="232"/>
  <c r="V30" i="232"/>
  <c r="T30" i="232"/>
  <c r="S30" i="232"/>
  <c r="R30" i="232"/>
  <c r="Q30" i="232"/>
  <c r="O30" i="232"/>
  <c r="N30" i="232"/>
  <c r="M30" i="232"/>
  <c r="L30" i="232"/>
  <c r="K30" i="232"/>
  <c r="AI29" i="232"/>
  <c r="AH29" i="232"/>
  <c r="AG29" i="232"/>
  <c r="AJ29" i="232" s="1"/>
  <c r="F29" i="232" s="1"/>
  <c r="AE29" i="232"/>
  <c r="AD29" i="232"/>
  <c r="AC29" i="232"/>
  <c r="AB29" i="232"/>
  <c r="AA29" i="232"/>
  <c r="AF29" i="232" s="1"/>
  <c r="Y29" i="232"/>
  <c r="X29" i="232"/>
  <c r="W29" i="232"/>
  <c r="V29" i="232"/>
  <c r="Z29" i="232" s="1"/>
  <c r="T29" i="232"/>
  <c r="S29" i="232"/>
  <c r="R29" i="232"/>
  <c r="Q29" i="232"/>
  <c r="U29" i="232" s="1"/>
  <c r="O29" i="232"/>
  <c r="N29" i="232"/>
  <c r="M29" i="232"/>
  <c r="L29" i="232"/>
  <c r="K29" i="232"/>
  <c r="P29" i="232" s="1"/>
  <c r="AI28" i="232"/>
  <c r="AH28" i="232"/>
  <c r="AG28" i="232"/>
  <c r="AE28" i="232"/>
  <c r="AD28" i="232"/>
  <c r="AC28" i="232"/>
  <c r="AB28" i="232"/>
  <c r="AF28" i="232" s="1"/>
  <c r="AA28" i="232"/>
  <c r="Y28" i="232"/>
  <c r="X28" i="232"/>
  <c r="W28" i="232"/>
  <c r="V28" i="232"/>
  <c r="Z28" i="232" s="1"/>
  <c r="T28" i="232"/>
  <c r="S28" i="232"/>
  <c r="R28" i="232"/>
  <c r="Q28" i="232"/>
  <c r="O28" i="232"/>
  <c r="N28" i="232"/>
  <c r="M28" i="232"/>
  <c r="L28" i="232"/>
  <c r="K28" i="232"/>
  <c r="AI27" i="232"/>
  <c r="AH27" i="232"/>
  <c r="AG27" i="232"/>
  <c r="AE27" i="232"/>
  <c r="AD27" i="232"/>
  <c r="AC27" i="232"/>
  <c r="AB27" i="232"/>
  <c r="AA27" i="232"/>
  <c r="Y27" i="232"/>
  <c r="X27" i="232"/>
  <c r="W27" i="232"/>
  <c r="V27" i="232"/>
  <c r="Z27" i="232" s="1"/>
  <c r="T27" i="232"/>
  <c r="S27" i="232"/>
  <c r="R27" i="232"/>
  <c r="Q27" i="232"/>
  <c r="U27" i="232" s="1"/>
  <c r="O27" i="232"/>
  <c r="N27" i="232"/>
  <c r="M27" i="232"/>
  <c r="L27" i="232"/>
  <c r="K27" i="232"/>
  <c r="AI26" i="232"/>
  <c r="AH26" i="232"/>
  <c r="AJ26" i="232" s="1"/>
  <c r="AG26" i="232"/>
  <c r="AE26" i="232"/>
  <c r="AD26" i="232"/>
  <c r="AF26" i="232" s="1"/>
  <c r="AC26" i="232"/>
  <c r="AB26" i="232"/>
  <c r="AA26" i="232"/>
  <c r="Y26" i="232"/>
  <c r="X26" i="232"/>
  <c r="W26" i="232"/>
  <c r="V26" i="232"/>
  <c r="T26" i="232"/>
  <c r="S26" i="232"/>
  <c r="R26" i="232"/>
  <c r="Q26" i="232"/>
  <c r="O26" i="232"/>
  <c r="N26" i="232"/>
  <c r="M26" i="232"/>
  <c r="L26" i="232"/>
  <c r="K26" i="232"/>
  <c r="P26" i="232" s="1"/>
  <c r="AI25" i="232"/>
  <c r="AH25" i="232"/>
  <c r="AG25" i="232"/>
  <c r="AJ25" i="232" s="1"/>
  <c r="F25" i="232" s="1"/>
  <c r="AE25" i="232"/>
  <c r="AD25" i="232"/>
  <c r="AC25" i="232"/>
  <c r="AB25" i="232"/>
  <c r="AA25" i="232"/>
  <c r="Y25" i="232"/>
  <c r="X25" i="232"/>
  <c r="W25" i="232"/>
  <c r="V25" i="232"/>
  <c r="T25" i="232"/>
  <c r="S25" i="232"/>
  <c r="R25" i="232"/>
  <c r="Q25" i="232"/>
  <c r="U25" i="232" s="1"/>
  <c r="O25" i="232"/>
  <c r="N25" i="232"/>
  <c r="M25" i="232"/>
  <c r="L25" i="232"/>
  <c r="P25" i="232" s="1"/>
  <c r="K25" i="232"/>
  <c r="AI24" i="232"/>
  <c r="AH24" i="232"/>
  <c r="AJ24" i="232" s="1"/>
  <c r="F24" i="232" s="1"/>
  <c r="AG24" i="232"/>
  <c r="AE24" i="232"/>
  <c r="AD24" i="232"/>
  <c r="AC24" i="232"/>
  <c r="AB24" i="232"/>
  <c r="AF24" i="232" s="1"/>
  <c r="AA24" i="232"/>
  <c r="Y24" i="232"/>
  <c r="X24" i="232"/>
  <c r="W24" i="232"/>
  <c r="V24" i="232"/>
  <c r="Z24" i="232" s="1"/>
  <c r="T24" i="232"/>
  <c r="S24" i="232"/>
  <c r="R24" i="232"/>
  <c r="Q24" i="232"/>
  <c r="O24" i="232"/>
  <c r="N24" i="232"/>
  <c r="M24" i="232"/>
  <c r="L24" i="232"/>
  <c r="K24" i="232"/>
  <c r="AI23" i="232"/>
  <c r="AH23" i="232"/>
  <c r="AG23" i="232"/>
  <c r="AE23" i="232"/>
  <c r="AD23" i="232"/>
  <c r="AC23" i="232"/>
  <c r="AB23" i="232"/>
  <c r="AA23" i="232"/>
  <c r="Y23" i="232"/>
  <c r="X23" i="232"/>
  <c r="W23" i="232"/>
  <c r="V23" i="232"/>
  <c r="Z23" i="232" s="1"/>
  <c r="T23" i="232"/>
  <c r="S23" i="232"/>
  <c r="R23" i="232"/>
  <c r="Q23" i="232"/>
  <c r="U23" i="232" s="1"/>
  <c r="O23" i="232"/>
  <c r="N23" i="232"/>
  <c r="M23" i="232"/>
  <c r="L23" i="232"/>
  <c r="K23" i="232"/>
  <c r="AI22" i="232"/>
  <c r="AH22" i="232"/>
  <c r="AG22" i="232"/>
  <c r="AJ22" i="232" s="1"/>
  <c r="F22" i="232" s="1"/>
  <c r="AE22" i="232"/>
  <c r="AD22" i="232"/>
  <c r="AC22" i="232"/>
  <c r="AB22" i="232"/>
  <c r="AA22" i="232"/>
  <c r="AF22" i="232" s="1"/>
  <c r="Y22" i="232"/>
  <c r="X22" i="232"/>
  <c r="W22" i="232"/>
  <c r="V22" i="232"/>
  <c r="Z22" i="232" s="1"/>
  <c r="T22" i="232"/>
  <c r="S22" i="232"/>
  <c r="R22" i="232"/>
  <c r="Q22" i="232"/>
  <c r="U22" i="232" s="1"/>
  <c r="O22" i="232"/>
  <c r="N22" i="232"/>
  <c r="M22" i="232"/>
  <c r="L22" i="232"/>
  <c r="K22" i="232"/>
  <c r="P22" i="232" s="1"/>
  <c r="AJ21" i="232"/>
  <c r="F21" i="232" s="1"/>
  <c r="AI21" i="232"/>
  <c r="AH21" i="232"/>
  <c r="AG21" i="232"/>
  <c r="AF21" i="232"/>
  <c r="AE21" i="232"/>
  <c r="AD21" i="232"/>
  <c r="AC21" i="232"/>
  <c r="AB21" i="232"/>
  <c r="AA21" i="232"/>
  <c r="Y21" i="232"/>
  <c r="X21" i="232"/>
  <c r="W21" i="232"/>
  <c r="V21" i="232"/>
  <c r="T21" i="232"/>
  <c r="S21" i="232"/>
  <c r="R21" i="232"/>
  <c r="Q21" i="232"/>
  <c r="O21" i="232"/>
  <c r="N21" i="232"/>
  <c r="M21" i="232"/>
  <c r="L21" i="232"/>
  <c r="K21" i="232"/>
  <c r="P21" i="232" s="1"/>
  <c r="AI20" i="232"/>
  <c r="AH20" i="232"/>
  <c r="AJ20" i="232" s="1"/>
  <c r="F20" i="232" s="1"/>
  <c r="AG20" i="232"/>
  <c r="AE20" i="232"/>
  <c r="AD20" i="232"/>
  <c r="AC20" i="232"/>
  <c r="AB20" i="232"/>
  <c r="AA20" i="232"/>
  <c r="Y20" i="232"/>
  <c r="X20" i="232"/>
  <c r="W20" i="232"/>
  <c r="V20" i="232"/>
  <c r="T20" i="232"/>
  <c r="S20" i="232"/>
  <c r="R20" i="232"/>
  <c r="Q20" i="232"/>
  <c r="O20" i="232"/>
  <c r="N20" i="232"/>
  <c r="M20" i="232"/>
  <c r="L20" i="232"/>
  <c r="K20" i="232"/>
  <c r="AI19" i="232"/>
  <c r="AH19" i="232"/>
  <c r="AG19" i="232"/>
  <c r="AE19" i="232"/>
  <c r="AD19" i="232"/>
  <c r="AC19" i="232"/>
  <c r="AB19" i="232"/>
  <c r="AA19" i="232"/>
  <c r="Y19" i="232"/>
  <c r="X19" i="232"/>
  <c r="W19" i="232"/>
  <c r="V19" i="232"/>
  <c r="T19" i="232"/>
  <c r="S19" i="232"/>
  <c r="R19" i="232"/>
  <c r="Q19" i="232"/>
  <c r="O19" i="232"/>
  <c r="N19" i="232"/>
  <c r="M19" i="232"/>
  <c r="L19" i="232"/>
  <c r="K19" i="232"/>
  <c r="AI18" i="232"/>
  <c r="AH18" i="232"/>
  <c r="AJ18" i="232" s="1"/>
  <c r="F18" i="232" s="1"/>
  <c r="AG18" i="232"/>
  <c r="AE18" i="232"/>
  <c r="AD18" i="232"/>
  <c r="AC18" i="232"/>
  <c r="AB18" i="232"/>
  <c r="AA18" i="232"/>
  <c r="Y18" i="232"/>
  <c r="X18" i="232"/>
  <c r="W18" i="232"/>
  <c r="V18" i="232"/>
  <c r="Z18" i="232" s="1"/>
  <c r="T18" i="232"/>
  <c r="S18" i="232"/>
  <c r="R18" i="232"/>
  <c r="Q18" i="232"/>
  <c r="U18" i="232" s="1"/>
  <c r="O18" i="232"/>
  <c r="N18" i="232"/>
  <c r="M18" i="232"/>
  <c r="L18" i="232"/>
  <c r="P18" i="232" s="1"/>
  <c r="K18" i="232"/>
  <c r="AJ17" i="232"/>
  <c r="F17" i="232" s="1"/>
  <c r="AI17" i="232"/>
  <c r="AH17" i="232"/>
  <c r="AG17" i="232"/>
  <c r="AE17" i="232"/>
  <c r="AD17" i="232"/>
  <c r="AC17" i="232"/>
  <c r="AB17" i="232"/>
  <c r="AA17" i="232"/>
  <c r="Y17" i="232"/>
  <c r="X17" i="232"/>
  <c r="W17" i="232"/>
  <c r="V17" i="232"/>
  <c r="T17" i="232"/>
  <c r="S17" i="232"/>
  <c r="R17" i="232"/>
  <c r="Q17" i="232"/>
  <c r="U17" i="232" s="1"/>
  <c r="O17" i="232"/>
  <c r="N17" i="232"/>
  <c r="M17" i="232"/>
  <c r="L17" i="232"/>
  <c r="P17" i="232" s="1"/>
  <c r="K17" i="232"/>
  <c r="AI16" i="232"/>
  <c r="AH16" i="232"/>
  <c r="AG16" i="232"/>
  <c r="AE16" i="232"/>
  <c r="AD16" i="232"/>
  <c r="AC16" i="232"/>
  <c r="AB16" i="232"/>
  <c r="AA16" i="232"/>
  <c r="Y16" i="232"/>
  <c r="X16" i="232"/>
  <c r="W16" i="232"/>
  <c r="V16" i="232"/>
  <c r="Z16" i="232" s="1"/>
  <c r="T16" i="232"/>
  <c r="S16" i="232"/>
  <c r="R16" i="232"/>
  <c r="Q16" i="232"/>
  <c r="O16" i="232"/>
  <c r="N16" i="232"/>
  <c r="M16" i="232"/>
  <c r="L16" i="232"/>
  <c r="K16" i="232"/>
  <c r="AI15" i="232"/>
  <c r="AH15" i="232"/>
  <c r="AG15" i="232"/>
  <c r="AE15" i="232"/>
  <c r="AD15" i="232"/>
  <c r="AC15" i="232"/>
  <c r="AB15" i="232"/>
  <c r="AA15" i="232"/>
  <c r="Y15" i="232"/>
  <c r="X15" i="232"/>
  <c r="W15" i="232"/>
  <c r="V15" i="232"/>
  <c r="Z15" i="232" s="1"/>
  <c r="T15" i="232"/>
  <c r="S15" i="232"/>
  <c r="R15" i="232"/>
  <c r="Q15" i="232"/>
  <c r="U15" i="232" s="1"/>
  <c r="O15" i="232"/>
  <c r="N15" i="232"/>
  <c r="M15" i="232"/>
  <c r="L15" i="232"/>
  <c r="P15" i="232" s="1"/>
  <c r="K15" i="232"/>
  <c r="AI14" i="232"/>
  <c r="AH14" i="232"/>
  <c r="AJ14" i="232" s="1"/>
  <c r="F14" i="232" s="1"/>
  <c r="AG14" i="232"/>
  <c r="AE14" i="232"/>
  <c r="AD14" i="232"/>
  <c r="AC14" i="232"/>
  <c r="AB14" i="232"/>
  <c r="AA14" i="232"/>
  <c r="Y14" i="232"/>
  <c r="X14" i="232"/>
  <c r="W14" i="232"/>
  <c r="V14" i="232"/>
  <c r="Z14" i="232" s="1"/>
  <c r="T14" i="232"/>
  <c r="S14" i="232"/>
  <c r="R14" i="232"/>
  <c r="Q14" i="232"/>
  <c r="U14" i="232" s="1"/>
  <c r="O14" i="232"/>
  <c r="N14" i="232"/>
  <c r="M14" i="232"/>
  <c r="L14" i="232"/>
  <c r="P14" i="232" s="1"/>
  <c r="K14" i="232"/>
  <c r="AI13" i="232"/>
  <c r="AH13" i="232"/>
  <c r="AG13" i="232"/>
  <c r="AJ13" i="232" s="1"/>
  <c r="F13" i="232" s="1"/>
  <c r="AE13" i="232"/>
  <c r="AD13" i="232"/>
  <c r="AC13" i="232"/>
  <c r="AB13" i="232"/>
  <c r="AA13" i="232"/>
  <c r="Y13" i="232"/>
  <c r="X13" i="232"/>
  <c r="W13" i="232"/>
  <c r="V13" i="232"/>
  <c r="T13" i="232"/>
  <c r="S13" i="232"/>
  <c r="R13" i="232"/>
  <c r="Q13" i="232"/>
  <c r="U13" i="232" s="1"/>
  <c r="O13" i="232"/>
  <c r="N13" i="232"/>
  <c r="M13" i="232"/>
  <c r="L13" i="232"/>
  <c r="K13" i="232"/>
  <c r="AI12" i="232"/>
  <c r="AH12" i="232"/>
  <c r="AG12" i="232"/>
  <c r="AJ12" i="232" s="1"/>
  <c r="F12" i="232" s="1"/>
  <c r="AE12" i="232"/>
  <c r="AD12" i="232"/>
  <c r="AC12" i="232"/>
  <c r="AB12" i="232"/>
  <c r="AA12" i="232"/>
  <c r="AF12" i="232" s="1"/>
  <c r="Y12" i="232"/>
  <c r="X12" i="232"/>
  <c r="W12" i="232"/>
  <c r="V12" i="232"/>
  <c r="Z12" i="232" s="1"/>
  <c r="T12" i="232"/>
  <c r="S12" i="232"/>
  <c r="R12" i="232"/>
  <c r="Q12" i="232"/>
  <c r="U12" i="232" s="1"/>
  <c r="O12" i="232"/>
  <c r="N12" i="232"/>
  <c r="M12" i="232"/>
  <c r="L12" i="232"/>
  <c r="K12" i="232"/>
  <c r="P12" i="232" s="1"/>
  <c r="AI11" i="232"/>
  <c r="AH11" i="232"/>
  <c r="AG11" i="232"/>
  <c r="AE11" i="232"/>
  <c r="AD11" i="232"/>
  <c r="AC11" i="232"/>
  <c r="AB11" i="232"/>
  <c r="AA11" i="232"/>
  <c r="Y11" i="232"/>
  <c r="X11" i="232"/>
  <c r="W11" i="232"/>
  <c r="V11" i="232"/>
  <c r="Z11" i="232" s="1"/>
  <c r="T11" i="232"/>
  <c r="S11" i="232"/>
  <c r="R11" i="232"/>
  <c r="Q11" i="232"/>
  <c r="U11" i="232" s="1"/>
  <c r="O11" i="232"/>
  <c r="N11" i="232"/>
  <c r="M11" i="232"/>
  <c r="L11" i="232"/>
  <c r="K11" i="232"/>
  <c r="AI10" i="232"/>
  <c r="AH10" i="232"/>
  <c r="AJ10" i="232" s="1"/>
  <c r="F10" i="232" s="1"/>
  <c r="AG10" i="232"/>
  <c r="AE10" i="232"/>
  <c r="AD10" i="232"/>
  <c r="AC10" i="232"/>
  <c r="AB10" i="232"/>
  <c r="AA10" i="232"/>
  <c r="Y10" i="232"/>
  <c r="X10" i="232"/>
  <c r="W10" i="232"/>
  <c r="V10" i="232"/>
  <c r="Z10" i="232" s="1"/>
  <c r="T10" i="232"/>
  <c r="S10" i="232"/>
  <c r="R10" i="232"/>
  <c r="Q10" i="232"/>
  <c r="U10" i="232" s="1"/>
  <c r="O10" i="232"/>
  <c r="N10" i="232"/>
  <c r="M10" i="232"/>
  <c r="L10" i="232"/>
  <c r="K10" i="232"/>
  <c r="AI9" i="232"/>
  <c r="AH9" i="232"/>
  <c r="AG9" i="232"/>
  <c r="AJ9" i="232" s="1"/>
  <c r="F9" i="232" s="1"/>
  <c r="AE9" i="232"/>
  <c r="AD9" i="232"/>
  <c r="AC9" i="232"/>
  <c r="AB9" i="232"/>
  <c r="AF9" i="232" s="1"/>
  <c r="AA9" i="232"/>
  <c r="Y9" i="232"/>
  <c r="X9" i="232"/>
  <c r="W9" i="232"/>
  <c r="Z9" i="232" s="1"/>
  <c r="V9" i="232"/>
  <c r="T9" i="232"/>
  <c r="S9" i="232"/>
  <c r="R9" i="232"/>
  <c r="Q9" i="232"/>
  <c r="O9" i="232"/>
  <c r="N9" i="232"/>
  <c r="M9" i="232"/>
  <c r="L9" i="232"/>
  <c r="P9" i="232" s="1"/>
  <c r="K9" i="232"/>
  <c r="AI8" i="232"/>
  <c r="AH8" i="232"/>
  <c r="AJ8" i="232" s="1"/>
  <c r="F8" i="232" s="1"/>
  <c r="AG8" i="232"/>
  <c r="AE8" i="232"/>
  <c r="AD8" i="232"/>
  <c r="AC8" i="232"/>
  <c r="AB8" i="232"/>
  <c r="AA8" i="232"/>
  <c r="Y8" i="232"/>
  <c r="X8" i="232"/>
  <c r="W8" i="232"/>
  <c r="V8" i="232"/>
  <c r="T8" i="232"/>
  <c r="S8" i="232"/>
  <c r="R8" i="232"/>
  <c r="Q8" i="232"/>
  <c r="O8" i="232"/>
  <c r="N8" i="232"/>
  <c r="M8" i="232"/>
  <c r="L8" i="232"/>
  <c r="K8" i="232"/>
  <c r="P8" i="232" s="1"/>
  <c r="AI7" i="232"/>
  <c r="AH7" i="232"/>
  <c r="AG7" i="232"/>
  <c r="AJ7" i="232" s="1"/>
  <c r="F7" i="232" s="1"/>
  <c r="AE7" i="232"/>
  <c r="AD7" i="232"/>
  <c r="AC7" i="232"/>
  <c r="AB7" i="232"/>
  <c r="AA7" i="232"/>
  <c r="AF7" i="232" s="1"/>
  <c r="Y7" i="232"/>
  <c r="X7" i="232"/>
  <c r="W7" i="232"/>
  <c r="V7" i="232"/>
  <c r="Z7" i="232" s="1"/>
  <c r="T7" i="232"/>
  <c r="S7" i="232"/>
  <c r="R7" i="232"/>
  <c r="Q7" i="232"/>
  <c r="U7" i="232" s="1"/>
  <c r="O7" i="232"/>
  <c r="N7" i="232"/>
  <c r="M7" i="232"/>
  <c r="L7" i="232"/>
  <c r="K7" i="232"/>
  <c r="P7" i="232" s="1"/>
  <c r="AI6" i="232"/>
  <c r="AH6" i="232"/>
  <c r="AG6" i="232"/>
  <c r="AJ6" i="232" s="1"/>
  <c r="F6" i="232" s="1"/>
  <c r="AE6" i="232"/>
  <c r="AD6" i="232"/>
  <c r="AC6" i="232"/>
  <c r="AB6" i="232"/>
  <c r="AA6" i="232"/>
  <c r="AF6" i="232" s="1"/>
  <c r="Y6" i="232"/>
  <c r="X6" i="232"/>
  <c r="W6" i="232"/>
  <c r="V6" i="232"/>
  <c r="Z6" i="232" s="1"/>
  <c r="T6" i="232"/>
  <c r="S6" i="232"/>
  <c r="R6" i="232"/>
  <c r="Q6" i="232"/>
  <c r="U6" i="232" s="1"/>
  <c r="O6" i="232"/>
  <c r="N6" i="232"/>
  <c r="M6" i="232"/>
  <c r="L6" i="232"/>
  <c r="K6" i="232"/>
  <c r="P6" i="232" s="1"/>
  <c r="AI5" i="232"/>
  <c r="AH5" i="232"/>
  <c r="AG5" i="232"/>
  <c r="AE5" i="232"/>
  <c r="AD5" i="232"/>
  <c r="AC5" i="232"/>
  <c r="AB5" i="232"/>
  <c r="AA5" i="232"/>
  <c r="Y5" i="232"/>
  <c r="X5" i="232"/>
  <c r="W5" i="232"/>
  <c r="V5" i="232"/>
  <c r="T5" i="232"/>
  <c r="S5" i="232"/>
  <c r="R5" i="232"/>
  <c r="Q5" i="232"/>
  <c r="O5" i="232"/>
  <c r="N5" i="232"/>
  <c r="M5" i="232"/>
  <c r="L5" i="232"/>
  <c r="K5" i="232"/>
  <c r="AI4" i="232"/>
  <c r="AH4" i="232"/>
  <c r="AJ4" i="232" s="1"/>
  <c r="F4" i="232" s="1"/>
  <c r="AG4" i="232"/>
  <c r="AE4" i="232"/>
  <c r="AD4" i="232"/>
  <c r="AC4" i="232"/>
  <c r="AB4" i="232"/>
  <c r="AA4" i="232"/>
  <c r="Y4" i="232"/>
  <c r="X4" i="232"/>
  <c r="W4" i="232"/>
  <c r="V4" i="232"/>
  <c r="T4" i="232"/>
  <c r="S4" i="232"/>
  <c r="R4" i="232"/>
  <c r="U4" i="232" s="1"/>
  <c r="Q4" i="232"/>
  <c r="O4" i="232"/>
  <c r="N4" i="232"/>
  <c r="M4" i="232"/>
  <c r="L4" i="232"/>
  <c r="K4" i="232"/>
  <c r="E54" i="231"/>
  <c r="D54" i="231"/>
  <c r="D56" i="231" s="1"/>
  <c r="C54" i="231"/>
  <c r="G54" i="231" s="1"/>
  <c r="E47" i="231"/>
  <c r="E49" i="231" s="1"/>
  <c r="D47" i="231"/>
  <c r="AJ43" i="231"/>
  <c r="AI43" i="231"/>
  <c r="AH43" i="231"/>
  <c r="AG43" i="231"/>
  <c r="AF43" i="231"/>
  <c r="AE43" i="231"/>
  <c r="AD43" i="231"/>
  <c r="AC43" i="231"/>
  <c r="AB43" i="231"/>
  <c r="AA43" i="231"/>
  <c r="Z43" i="231"/>
  <c r="Y43" i="231"/>
  <c r="X43" i="231"/>
  <c r="W43" i="231"/>
  <c r="V43" i="231"/>
  <c r="U43" i="231"/>
  <c r="T43" i="231"/>
  <c r="S43" i="231"/>
  <c r="R43" i="231"/>
  <c r="Q43" i="231"/>
  <c r="P43" i="231"/>
  <c r="O43" i="231"/>
  <c r="N43" i="231"/>
  <c r="M43" i="231"/>
  <c r="L43" i="231"/>
  <c r="K43" i="231"/>
  <c r="F43" i="231"/>
  <c r="AJ42" i="231"/>
  <c r="AI42" i="231"/>
  <c r="AH42" i="231"/>
  <c r="AG42" i="231"/>
  <c r="AF42" i="231"/>
  <c r="AE42" i="231"/>
  <c r="AD42" i="231"/>
  <c r="AC42" i="231"/>
  <c r="AB42" i="231"/>
  <c r="AA42" i="231"/>
  <c r="Z42" i="231"/>
  <c r="Y42" i="231"/>
  <c r="X42" i="231"/>
  <c r="W42" i="231"/>
  <c r="V42" i="231"/>
  <c r="U42" i="231"/>
  <c r="T42" i="231"/>
  <c r="S42" i="231"/>
  <c r="R42" i="231"/>
  <c r="Q42" i="231"/>
  <c r="P42" i="231"/>
  <c r="O42" i="231"/>
  <c r="N42" i="231"/>
  <c r="M42" i="231"/>
  <c r="L42" i="231"/>
  <c r="K42" i="231"/>
  <c r="F42" i="231"/>
  <c r="AJ41" i="231"/>
  <c r="AI41" i="231"/>
  <c r="AH41" i="231"/>
  <c r="AG41" i="231"/>
  <c r="AF41" i="231"/>
  <c r="AE41" i="231"/>
  <c r="AD41" i="231"/>
  <c r="AC41" i="231"/>
  <c r="AB41" i="231"/>
  <c r="AA41" i="231"/>
  <c r="Z41" i="231"/>
  <c r="Y41" i="231"/>
  <c r="X41" i="231"/>
  <c r="W41" i="231"/>
  <c r="V41" i="231"/>
  <c r="U41" i="231"/>
  <c r="T41" i="231"/>
  <c r="S41" i="231"/>
  <c r="R41" i="231"/>
  <c r="Q41" i="231"/>
  <c r="P41" i="231"/>
  <c r="O41" i="231"/>
  <c r="N41" i="231"/>
  <c r="M41" i="231"/>
  <c r="L41" i="231"/>
  <c r="K41" i="231"/>
  <c r="F41" i="231"/>
  <c r="AJ40" i="231"/>
  <c r="AI40" i="231"/>
  <c r="AH40" i="231"/>
  <c r="AG40" i="231"/>
  <c r="AF40" i="231"/>
  <c r="AE40" i="231"/>
  <c r="AD40" i="231"/>
  <c r="AC40" i="231"/>
  <c r="AB40" i="231"/>
  <c r="AA40" i="231"/>
  <c r="Z40" i="231"/>
  <c r="Y40" i="231"/>
  <c r="X40" i="231"/>
  <c r="W40" i="231"/>
  <c r="V40" i="231"/>
  <c r="U40" i="231"/>
  <c r="T40" i="231"/>
  <c r="S40" i="231"/>
  <c r="R40" i="231"/>
  <c r="Q40" i="231"/>
  <c r="P40" i="231"/>
  <c r="O40" i="231"/>
  <c r="N40" i="231"/>
  <c r="M40" i="231"/>
  <c r="L40" i="231"/>
  <c r="K40" i="231"/>
  <c r="F40" i="231"/>
  <c r="AJ39" i="231"/>
  <c r="AI39" i="231"/>
  <c r="AH39" i="231"/>
  <c r="AG39" i="231"/>
  <c r="AF39" i="231"/>
  <c r="AE39" i="231"/>
  <c r="AD39" i="231"/>
  <c r="AC39" i="231"/>
  <c r="AB39" i="231"/>
  <c r="AA39" i="231"/>
  <c r="Z39" i="231"/>
  <c r="Y39" i="231"/>
  <c r="X39" i="231"/>
  <c r="W39" i="231"/>
  <c r="V39" i="231"/>
  <c r="U39" i="231"/>
  <c r="T39" i="231"/>
  <c r="S39" i="231"/>
  <c r="R39" i="231"/>
  <c r="Q39" i="231"/>
  <c r="P39" i="231"/>
  <c r="O39" i="231"/>
  <c r="N39" i="231"/>
  <c r="M39" i="231"/>
  <c r="L39" i="231"/>
  <c r="K39" i="231"/>
  <c r="F39" i="231"/>
  <c r="AJ38" i="231"/>
  <c r="AI38" i="231"/>
  <c r="AH38" i="231"/>
  <c r="AG38" i="231"/>
  <c r="AF38" i="231"/>
  <c r="AE38" i="231"/>
  <c r="AD38" i="231"/>
  <c r="AC38" i="231"/>
  <c r="AB38" i="231"/>
  <c r="AA38" i="231"/>
  <c r="Z38" i="231"/>
  <c r="Y38" i="231"/>
  <c r="X38" i="231"/>
  <c r="W38" i="231"/>
  <c r="V38" i="231"/>
  <c r="U38" i="231"/>
  <c r="T38" i="231"/>
  <c r="S38" i="231"/>
  <c r="R38" i="231"/>
  <c r="Q38" i="231"/>
  <c r="P38" i="231"/>
  <c r="O38" i="231"/>
  <c r="N38" i="231"/>
  <c r="M38" i="231"/>
  <c r="L38" i="231"/>
  <c r="K38" i="231"/>
  <c r="F38" i="231"/>
  <c r="AJ37" i="231"/>
  <c r="AI37" i="231"/>
  <c r="AH37" i="231"/>
  <c r="AG37" i="231"/>
  <c r="AF37" i="231"/>
  <c r="AE37" i="231"/>
  <c r="AD37" i="231"/>
  <c r="AC37" i="231"/>
  <c r="AB37" i="231"/>
  <c r="AA37" i="231"/>
  <c r="Z37" i="231"/>
  <c r="Y37" i="231"/>
  <c r="X37" i="231"/>
  <c r="W37" i="231"/>
  <c r="V37" i="231"/>
  <c r="U37" i="231"/>
  <c r="T37" i="231"/>
  <c r="S37" i="231"/>
  <c r="R37" i="231"/>
  <c r="Q37" i="231"/>
  <c r="P37" i="231"/>
  <c r="O37" i="231"/>
  <c r="N37" i="231"/>
  <c r="M37" i="231"/>
  <c r="L37" i="231"/>
  <c r="K37" i="231"/>
  <c r="F37" i="231"/>
  <c r="AJ36" i="231"/>
  <c r="AI36" i="231"/>
  <c r="AH36" i="231"/>
  <c r="AG36" i="231"/>
  <c r="AF36" i="231"/>
  <c r="AE36" i="231"/>
  <c r="AD36" i="231"/>
  <c r="AC36" i="231"/>
  <c r="AB36" i="231"/>
  <c r="AA36" i="231"/>
  <c r="Z36" i="231"/>
  <c r="Y36" i="231"/>
  <c r="X36" i="231"/>
  <c r="W36" i="231"/>
  <c r="V36" i="231"/>
  <c r="U36" i="231"/>
  <c r="T36" i="231"/>
  <c r="S36" i="231"/>
  <c r="R36" i="231"/>
  <c r="Q36" i="231"/>
  <c r="P36" i="231"/>
  <c r="O36" i="231"/>
  <c r="N36" i="231"/>
  <c r="M36" i="231"/>
  <c r="L36" i="231"/>
  <c r="K36" i="231"/>
  <c r="F36" i="231"/>
  <c r="AJ35" i="231"/>
  <c r="AI35" i="231"/>
  <c r="AH35" i="231"/>
  <c r="AG35" i="231"/>
  <c r="AF35" i="231"/>
  <c r="AE35" i="231"/>
  <c r="AD35" i="231"/>
  <c r="AC35" i="231"/>
  <c r="AB35" i="231"/>
  <c r="AA35" i="231"/>
  <c r="Z35" i="231"/>
  <c r="Y35" i="231"/>
  <c r="X35" i="231"/>
  <c r="W35" i="231"/>
  <c r="V35" i="231"/>
  <c r="U35" i="231"/>
  <c r="T35" i="231"/>
  <c r="S35" i="231"/>
  <c r="R35" i="231"/>
  <c r="Q35" i="231"/>
  <c r="P35" i="231"/>
  <c r="O35" i="231"/>
  <c r="N35" i="231"/>
  <c r="M35" i="231"/>
  <c r="L35" i="231"/>
  <c r="K35" i="231"/>
  <c r="F35" i="231"/>
  <c r="AJ34" i="231"/>
  <c r="AI34" i="231"/>
  <c r="AH34" i="231"/>
  <c r="AG34" i="231"/>
  <c r="AF34" i="231"/>
  <c r="AE34" i="231"/>
  <c r="AD34" i="231"/>
  <c r="AC34" i="231"/>
  <c r="AB34" i="231"/>
  <c r="AA34" i="231"/>
  <c r="Z34" i="231"/>
  <c r="Y34" i="231"/>
  <c r="X34" i="231"/>
  <c r="W34" i="231"/>
  <c r="V34" i="231"/>
  <c r="U34" i="231"/>
  <c r="T34" i="231"/>
  <c r="S34" i="231"/>
  <c r="R34" i="231"/>
  <c r="Q34" i="231"/>
  <c r="P34" i="231"/>
  <c r="O34" i="231"/>
  <c r="N34" i="231"/>
  <c r="M34" i="231"/>
  <c r="L34" i="231"/>
  <c r="K34" i="231"/>
  <c r="F34" i="231"/>
  <c r="AI33" i="231"/>
  <c r="AH33" i="231"/>
  <c r="AG33" i="231"/>
  <c r="AJ33" i="231" s="1"/>
  <c r="F33" i="231" s="1"/>
  <c r="AE33" i="231"/>
  <c r="AD33" i="231"/>
  <c r="AC33" i="231"/>
  <c r="AB33" i="231"/>
  <c r="AA33" i="231"/>
  <c r="AF33" i="231" s="1"/>
  <c r="Y33" i="231"/>
  <c r="X33" i="231"/>
  <c r="W33" i="231"/>
  <c r="V33" i="231"/>
  <c r="Z33" i="231" s="1"/>
  <c r="T33" i="231"/>
  <c r="S33" i="231"/>
  <c r="R33" i="231"/>
  <c r="Q33" i="231"/>
  <c r="U33" i="231" s="1"/>
  <c r="O33" i="231"/>
  <c r="N33" i="231"/>
  <c r="M33" i="231"/>
  <c r="L33" i="231"/>
  <c r="K33" i="231"/>
  <c r="P33" i="231" s="1"/>
  <c r="AI32" i="231"/>
  <c r="AH32" i="231"/>
  <c r="AG32" i="231"/>
  <c r="AJ32" i="231" s="1"/>
  <c r="F32" i="231" s="1"/>
  <c r="AE32" i="231"/>
  <c r="AD32" i="231"/>
  <c r="AC32" i="231"/>
  <c r="AB32" i="231"/>
  <c r="AA32" i="231"/>
  <c r="AF32" i="231" s="1"/>
  <c r="Y32" i="231"/>
  <c r="X32" i="231"/>
  <c r="W32" i="231"/>
  <c r="V32" i="231"/>
  <c r="Z32" i="231" s="1"/>
  <c r="T32" i="231"/>
  <c r="S32" i="231"/>
  <c r="R32" i="231"/>
  <c r="Q32" i="231"/>
  <c r="U32" i="231" s="1"/>
  <c r="O32" i="231"/>
  <c r="N32" i="231"/>
  <c r="M32" i="231"/>
  <c r="L32" i="231"/>
  <c r="K32" i="231"/>
  <c r="P32" i="231" s="1"/>
  <c r="AI31" i="231"/>
  <c r="AH31" i="231"/>
  <c r="AG31" i="231"/>
  <c r="AJ31" i="231" s="1"/>
  <c r="F31" i="231" s="1"/>
  <c r="AF31" i="231"/>
  <c r="AE31" i="231"/>
  <c r="AD31" i="231"/>
  <c r="AC31" i="231"/>
  <c r="AB31" i="231"/>
  <c r="AA31" i="231"/>
  <c r="Y31" i="231"/>
  <c r="X31" i="231"/>
  <c r="W31" i="231"/>
  <c r="V31" i="231"/>
  <c r="Z31" i="231" s="1"/>
  <c r="T31" i="231"/>
  <c r="S31" i="231"/>
  <c r="R31" i="231"/>
  <c r="Q31" i="231"/>
  <c r="U31" i="231" s="1"/>
  <c r="O31" i="231"/>
  <c r="N31" i="231"/>
  <c r="M31" i="231"/>
  <c r="L31" i="231"/>
  <c r="K31" i="231"/>
  <c r="P31" i="231" s="1"/>
  <c r="AJ30" i="231"/>
  <c r="F30" i="231" s="1"/>
  <c r="AI30" i="231"/>
  <c r="AH30" i="231"/>
  <c r="AG30" i="231"/>
  <c r="AF30" i="231"/>
  <c r="AE30" i="231"/>
  <c r="AD30" i="231"/>
  <c r="AC30" i="231"/>
  <c r="AB30" i="231"/>
  <c r="AA30" i="231"/>
  <c r="Y30" i="231"/>
  <c r="X30" i="231"/>
  <c r="W30" i="231"/>
  <c r="V30" i="231"/>
  <c r="Z30" i="231" s="1"/>
  <c r="T30" i="231"/>
  <c r="S30" i="231"/>
  <c r="R30" i="231"/>
  <c r="Q30" i="231"/>
  <c r="U30" i="231" s="1"/>
  <c r="O30" i="231"/>
  <c r="N30" i="231"/>
  <c r="M30" i="231"/>
  <c r="L30" i="231"/>
  <c r="K30" i="231"/>
  <c r="P30" i="231" s="1"/>
  <c r="AI29" i="231"/>
  <c r="AH29" i="231"/>
  <c r="AG29" i="231"/>
  <c r="AJ29" i="231" s="1"/>
  <c r="F29" i="231" s="1"/>
  <c r="AE29" i="231"/>
  <c r="AD29" i="231"/>
  <c r="AC29" i="231"/>
  <c r="AB29" i="231"/>
  <c r="AA29" i="231"/>
  <c r="AF29" i="231" s="1"/>
  <c r="Y29" i="231"/>
  <c r="X29" i="231"/>
  <c r="W29" i="231"/>
  <c r="V29" i="231"/>
  <c r="Z29" i="231" s="1"/>
  <c r="T29" i="231"/>
  <c r="S29" i="231"/>
  <c r="R29" i="231"/>
  <c r="Q29" i="231"/>
  <c r="U29" i="231" s="1"/>
  <c r="O29" i="231"/>
  <c r="N29" i="231"/>
  <c r="M29" i="231"/>
  <c r="L29" i="231"/>
  <c r="K29" i="231"/>
  <c r="P29" i="231" s="1"/>
  <c r="AI28" i="231"/>
  <c r="AH28" i="231"/>
  <c r="AG28" i="231"/>
  <c r="AJ28" i="231" s="1"/>
  <c r="F28" i="231" s="1"/>
  <c r="AE28" i="231"/>
  <c r="AD28" i="231"/>
  <c r="AC28" i="231"/>
  <c r="AB28" i="231"/>
  <c r="AA28" i="231"/>
  <c r="AF28" i="231" s="1"/>
  <c r="Y28" i="231"/>
  <c r="X28" i="231"/>
  <c r="W28" i="231"/>
  <c r="V28" i="231"/>
  <c r="Z28" i="231" s="1"/>
  <c r="T28" i="231"/>
  <c r="S28" i="231"/>
  <c r="R28" i="231"/>
  <c r="Q28" i="231"/>
  <c r="U28" i="231" s="1"/>
  <c r="O28" i="231"/>
  <c r="N28" i="231"/>
  <c r="M28" i="231"/>
  <c r="L28" i="231"/>
  <c r="K28" i="231"/>
  <c r="P28" i="231" s="1"/>
  <c r="AI27" i="231"/>
  <c r="AH27" i="231"/>
  <c r="AG27" i="231"/>
  <c r="AJ27" i="231" s="1"/>
  <c r="F27" i="231" s="1"/>
  <c r="AF27" i="231"/>
  <c r="AE27" i="231"/>
  <c r="AD27" i="231"/>
  <c r="AC27" i="231"/>
  <c r="AB27" i="231"/>
  <c r="AA27" i="231"/>
  <c r="Y27" i="231"/>
  <c r="X27" i="231"/>
  <c r="W27" i="231"/>
  <c r="V27" i="231"/>
  <c r="Z27" i="231" s="1"/>
  <c r="T27" i="231"/>
  <c r="S27" i="231"/>
  <c r="R27" i="231"/>
  <c r="Q27" i="231"/>
  <c r="U27" i="231" s="1"/>
  <c r="O27" i="231"/>
  <c r="N27" i="231"/>
  <c r="M27" i="231"/>
  <c r="L27" i="231"/>
  <c r="K27" i="231"/>
  <c r="P27" i="231" s="1"/>
  <c r="AI26" i="231"/>
  <c r="AH26" i="231"/>
  <c r="AG26" i="231"/>
  <c r="AJ26" i="231" s="1"/>
  <c r="F26" i="231" s="1"/>
  <c r="AF26" i="231"/>
  <c r="AE26" i="231"/>
  <c r="AD26" i="231"/>
  <c r="AC26" i="231"/>
  <c r="AB26" i="231"/>
  <c r="AA26" i="231"/>
  <c r="Y26" i="231"/>
  <c r="X26" i="231"/>
  <c r="W26" i="231"/>
  <c r="V26" i="231"/>
  <c r="Z26" i="231" s="1"/>
  <c r="T26" i="231"/>
  <c r="S26" i="231"/>
  <c r="R26" i="231"/>
  <c r="Q26" i="231"/>
  <c r="U26" i="231" s="1"/>
  <c r="O26" i="231"/>
  <c r="N26" i="231"/>
  <c r="M26" i="231"/>
  <c r="L26" i="231"/>
  <c r="K26" i="231"/>
  <c r="P26" i="231" s="1"/>
  <c r="AI25" i="231"/>
  <c r="AH25" i="231"/>
  <c r="AG25" i="231"/>
  <c r="AJ25" i="231" s="1"/>
  <c r="F25" i="231" s="1"/>
  <c r="AE25" i="231"/>
  <c r="AD25" i="231"/>
  <c r="AC25" i="231"/>
  <c r="AB25" i="231"/>
  <c r="AA25" i="231"/>
  <c r="AF25" i="231" s="1"/>
  <c r="Y25" i="231"/>
  <c r="X25" i="231"/>
  <c r="W25" i="231"/>
  <c r="V25" i="231"/>
  <c r="Z25" i="231" s="1"/>
  <c r="T25" i="231"/>
  <c r="S25" i="231"/>
  <c r="R25" i="231"/>
  <c r="Q25" i="231"/>
  <c r="U25" i="231" s="1"/>
  <c r="O25" i="231"/>
  <c r="N25" i="231"/>
  <c r="M25" i="231"/>
  <c r="L25" i="231"/>
  <c r="K25" i="231"/>
  <c r="P25" i="231" s="1"/>
  <c r="AI24" i="231"/>
  <c r="AH24" i="231"/>
  <c r="AG24" i="231"/>
  <c r="AJ24" i="231" s="1"/>
  <c r="F24" i="231" s="1"/>
  <c r="AE24" i="231"/>
  <c r="AD24" i="231"/>
  <c r="AC24" i="231"/>
  <c r="AB24" i="231"/>
  <c r="AA24" i="231"/>
  <c r="AF24" i="231" s="1"/>
  <c r="Y24" i="231"/>
  <c r="X24" i="231"/>
  <c r="W24" i="231"/>
  <c r="V24" i="231"/>
  <c r="Z24" i="231" s="1"/>
  <c r="T24" i="231"/>
  <c r="S24" i="231"/>
  <c r="R24" i="231"/>
  <c r="Q24" i="231"/>
  <c r="U24" i="231" s="1"/>
  <c r="O24" i="231"/>
  <c r="N24" i="231"/>
  <c r="M24" i="231"/>
  <c r="L24" i="231"/>
  <c r="K24" i="231"/>
  <c r="P24" i="231" s="1"/>
  <c r="AI23" i="231"/>
  <c r="AH23" i="231"/>
  <c r="AG23" i="231"/>
  <c r="AJ23" i="231" s="1"/>
  <c r="F23" i="231" s="1"/>
  <c r="AE23" i="231"/>
  <c r="AD23" i="231"/>
  <c r="AC23" i="231"/>
  <c r="AB23" i="231"/>
  <c r="AA23" i="231"/>
  <c r="AF23" i="231" s="1"/>
  <c r="Y23" i="231"/>
  <c r="X23" i="231"/>
  <c r="W23" i="231"/>
  <c r="V23" i="231"/>
  <c r="Z23" i="231" s="1"/>
  <c r="T23" i="231"/>
  <c r="S23" i="231"/>
  <c r="R23" i="231"/>
  <c r="Q23" i="231"/>
  <c r="U23" i="231" s="1"/>
  <c r="O23" i="231"/>
  <c r="N23" i="231"/>
  <c r="M23" i="231"/>
  <c r="L23" i="231"/>
  <c r="K23" i="231"/>
  <c r="P23" i="231" s="1"/>
  <c r="AI22" i="231"/>
  <c r="AH22" i="231"/>
  <c r="AG22" i="231"/>
  <c r="AJ22" i="231" s="1"/>
  <c r="F22" i="231" s="1"/>
  <c r="AE22" i="231"/>
  <c r="AD22" i="231"/>
  <c r="AC22" i="231"/>
  <c r="AB22" i="231"/>
  <c r="AA22" i="231"/>
  <c r="AF22" i="231" s="1"/>
  <c r="Y22" i="231"/>
  <c r="X22" i="231"/>
  <c r="W22" i="231"/>
  <c r="V22" i="231"/>
  <c r="Z22" i="231" s="1"/>
  <c r="T22" i="231"/>
  <c r="S22" i="231"/>
  <c r="R22" i="231"/>
  <c r="Q22" i="231"/>
  <c r="U22" i="231" s="1"/>
  <c r="O22" i="231"/>
  <c r="N22" i="231"/>
  <c r="M22" i="231"/>
  <c r="L22" i="231"/>
  <c r="K22" i="231"/>
  <c r="P22" i="231" s="1"/>
  <c r="AI21" i="231"/>
  <c r="AH21" i="231"/>
  <c r="AG21" i="231"/>
  <c r="AJ21" i="231" s="1"/>
  <c r="F21" i="231" s="1"/>
  <c r="AE21" i="231"/>
  <c r="AD21" i="231"/>
  <c r="AC21" i="231"/>
  <c r="AB21" i="231"/>
  <c r="AA21" i="231"/>
  <c r="AF21" i="231" s="1"/>
  <c r="Y21" i="231"/>
  <c r="X21" i="231"/>
  <c r="W21" i="231"/>
  <c r="V21" i="231"/>
  <c r="Z21" i="231" s="1"/>
  <c r="T21" i="231"/>
  <c r="S21" i="231"/>
  <c r="R21" i="231"/>
  <c r="Q21" i="231"/>
  <c r="U21" i="231" s="1"/>
  <c r="O21" i="231"/>
  <c r="N21" i="231"/>
  <c r="M21" i="231"/>
  <c r="L21" i="231"/>
  <c r="K21" i="231"/>
  <c r="P21" i="231" s="1"/>
  <c r="AI20" i="231"/>
  <c r="AH20" i="231"/>
  <c r="AG20" i="231"/>
  <c r="AJ20" i="231" s="1"/>
  <c r="F20" i="231" s="1"/>
  <c r="AE20" i="231"/>
  <c r="AD20" i="231"/>
  <c r="AC20" i="231"/>
  <c r="AB20" i="231"/>
  <c r="AA20" i="231"/>
  <c r="AF20" i="231" s="1"/>
  <c r="Y20" i="231"/>
  <c r="X20" i="231"/>
  <c r="W20" i="231"/>
  <c r="V20" i="231"/>
  <c r="Z20" i="231" s="1"/>
  <c r="T20" i="231"/>
  <c r="S20" i="231"/>
  <c r="R20" i="231"/>
  <c r="Q20" i="231"/>
  <c r="U20" i="231" s="1"/>
  <c r="O20" i="231"/>
  <c r="N20" i="231"/>
  <c r="M20" i="231"/>
  <c r="L20" i="231"/>
  <c r="K20" i="231"/>
  <c r="P20" i="231" s="1"/>
  <c r="AI19" i="231"/>
  <c r="AH19" i="231"/>
  <c r="AG19" i="231"/>
  <c r="AJ19" i="231" s="1"/>
  <c r="F19" i="231" s="1"/>
  <c r="AE19" i="231"/>
  <c r="AD19" i="231"/>
  <c r="AC19" i="231"/>
  <c r="AB19" i="231"/>
  <c r="AA19" i="231"/>
  <c r="AF19" i="231" s="1"/>
  <c r="Y19" i="231"/>
  <c r="X19" i="231"/>
  <c r="W19" i="231"/>
  <c r="V19" i="231"/>
  <c r="Z19" i="231" s="1"/>
  <c r="T19" i="231"/>
  <c r="S19" i="231"/>
  <c r="R19" i="231"/>
  <c r="Q19" i="231"/>
  <c r="U19" i="231" s="1"/>
  <c r="O19" i="231"/>
  <c r="N19" i="231"/>
  <c r="M19" i="231"/>
  <c r="L19" i="231"/>
  <c r="K19" i="231"/>
  <c r="P19" i="231" s="1"/>
  <c r="AI18" i="231"/>
  <c r="AH18" i="231"/>
  <c r="AG18" i="231"/>
  <c r="AJ18" i="231" s="1"/>
  <c r="F18" i="231" s="1"/>
  <c r="AE18" i="231"/>
  <c r="AD18" i="231"/>
  <c r="AC18" i="231"/>
  <c r="AB18" i="231"/>
  <c r="AA18" i="231"/>
  <c r="AF18" i="231" s="1"/>
  <c r="Y18" i="231"/>
  <c r="X18" i="231"/>
  <c r="W18" i="231"/>
  <c r="V18" i="231"/>
  <c r="Z18" i="231" s="1"/>
  <c r="T18" i="231"/>
  <c r="S18" i="231"/>
  <c r="R18" i="231"/>
  <c r="Q18" i="231"/>
  <c r="U18" i="231" s="1"/>
  <c r="O18" i="231"/>
  <c r="N18" i="231"/>
  <c r="M18" i="231"/>
  <c r="L18" i="231"/>
  <c r="K18" i="231"/>
  <c r="P18" i="231" s="1"/>
  <c r="AI17" i="231"/>
  <c r="AH17" i="231"/>
  <c r="AG17" i="231"/>
  <c r="AJ17" i="231" s="1"/>
  <c r="F17" i="231" s="1"/>
  <c r="AE17" i="231"/>
  <c r="AD17" i="231"/>
  <c r="AC17" i="231"/>
  <c r="AB17" i="231"/>
  <c r="AF17" i="231" s="1"/>
  <c r="AA17" i="231"/>
  <c r="Y17" i="231"/>
  <c r="X17" i="231"/>
  <c r="W17" i="231"/>
  <c r="Z17" i="231" s="1"/>
  <c r="V17" i="231"/>
  <c r="T17" i="231"/>
  <c r="S17" i="231"/>
  <c r="R17" i="231"/>
  <c r="Q17" i="231"/>
  <c r="U17" i="231" s="1"/>
  <c r="O17" i="231"/>
  <c r="N17" i="231"/>
  <c r="M17" i="231"/>
  <c r="L17" i="231"/>
  <c r="K17" i="231"/>
  <c r="AI16" i="231"/>
  <c r="AH16" i="231"/>
  <c r="AG16" i="231"/>
  <c r="AJ16" i="231" s="1"/>
  <c r="F16" i="231" s="1"/>
  <c r="AE16" i="231"/>
  <c r="AD16" i="231"/>
  <c r="AC16" i="231"/>
  <c r="AB16" i="231"/>
  <c r="AA16" i="231"/>
  <c r="AF16" i="231" s="1"/>
  <c r="Y16" i="231"/>
  <c r="X16" i="231"/>
  <c r="W16" i="231"/>
  <c r="V16" i="231"/>
  <c r="Z16" i="231" s="1"/>
  <c r="T16" i="231"/>
  <c r="S16" i="231"/>
  <c r="R16" i="231"/>
  <c r="Q16" i="231"/>
  <c r="U16" i="231" s="1"/>
  <c r="O16" i="231"/>
  <c r="N16" i="231"/>
  <c r="M16" i="231"/>
  <c r="L16" i="231"/>
  <c r="K16" i="231"/>
  <c r="P16" i="231" s="1"/>
  <c r="AI15" i="231"/>
  <c r="AH15" i="231"/>
  <c r="AG15" i="231"/>
  <c r="AE15" i="231"/>
  <c r="AD15" i="231"/>
  <c r="AC15" i="231"/>
  <c r="AB15" i="231"/>
  <c r="AA15" i="231"/>
  <c r="Y15" i="231"/>
  <c r="X15" i="231"/>
  <c r="W15" i="231"/>
  <c r="V15" i="231"/>
  <c r="Z15" i="231" s="1"/>
  <c r="T15" i="231"/>
  <c r="S15" i="231"/>
  <c r="R15" i="231"/>
  <c r="Q15" i="231"/>
  <c r="U15" i="231" s="1"/>
  <c r="O15" i="231"/>
  <c r="N15" i="231"/>
  <c r="M15" i="231"/>
  <c r="L15" i="231"/>
  <c r="P15" i="231" s="1"/>
  <c r="K15" i="231"/>
  <c r="AI14" i="231"/>
  <c r="AJ14" i="231" s="1"/>
  <c r="AH14" i="231"/>
  <c r="AG14" i="231"/>
  <c r="AE14" i="231"/>
  <c r="AF14" i="231" s="1"/>
  <c r="AD14" i="231"/>
  <c r="AC14" i="231"/>
  <c r="AB14" i="231"/>
  <c r="AA14" i="231"/>
  <c r="Y14" i="231"/>
  <c r="X14" i="231"/>
  <c r="W14" i="231"/>
  <c r="V14" i="231"/>
  <c r="Z14" i="231" s="1"/>
  <c r="T14" i="231"/>
  <c r="S14" i="231"/>
  <c r="R14" i="231"/>
  <c r="Q14" i="231"/>
  <c r="U14" i="231" s="1"/>
  <c r="O14" i="231"/>
  <c r="P14" i="231" s="1"/>
  <c r="N14" i="231"/>
  <c r="M14" i="231"/>
  <c r="L14" i="231"/>
  <c r="K14" i="231"/>
  <c r="AI13" i="231"/>
  <c r="AH13" i="231"/>
  <c r="AG13" i="231"/>
  <c r="AJ13" i="231" s="1"/>
  <c r="AE13" i="231"/>
  <c r="AD13" i="231"/>
  <c r="AC13" i="231"/>
  <c r="AB13" i="231"/>
  <c r="AA13" i="231"/>
  <c r="AF13" i="231" s="1"/>
  <c r="Y13" i="231"/>
  <c r="X13" i="231"/>
  <c r="W13" i="231"/>
  <c r="V13" i="231"/>
  <c r="T13" i="231"/>
  <c r="S13" i="231"/>
  <c r="R13" i="231"/>
  <c r="Q13" i="231"/>
  <c r="O13" i="231"/>
  <c r="N13" i="231"/>
  <c r="M13" i="231"/>
  <c r="L13" i="231"/>
  <c r="K13" i="231"/>
  <c r="P13" i="231" s="1"/>
  <c r="AI12" i="231"/>
  <c r="AH12" i="231"/>
  <c r="AJ12" i="231" s="1"/>
  <c r="AG12" i="231"/>
  <c r="AE12" i="231"/>
  <c r="AD12" i="231"/>
  <c r="AC12" i="231"/>
  <c r="AB12" i="231"/>
  <c r="AA12" i="231"/>
  <c r="Y12" i="231"/>
  <c r="X12" i="231"/>
  <c r="W12" i="231"/>
  <c r="V12" i="231"/>
  <c r="T12" i="231"/>
  <c r="S12" i="231"/>
  <c r="R12" i="231"/>
  <c r="Q12" i="231"/>
  <c r="O12" i="231"/>
  <c r="N12" i="231"/>
  <c r="M12" i="231"/>
  <c r="L12" i="231"/>
  <c r="P12" i="231" s="1"/>
  <c r="K12" i="231"/>
  <c r="AI11" i="231"/>
  <c r="AH11" i="231"/>
  <c r="AJ11" i="231" s="1"/>
  <c r="AG11" i="231"/>
  <c r="AE11" i="231"/>
  <c r="AD11" i="231"/>
  <c r="AC11" i="231"/>
  <c r="AB11" i="231"/>
  <c r="AA11" i="231"/>
  <c r="Y11" i="231"/>
  <c r="X11" i="231"/>
  <c r="W11" i="231"/>
  <c r="V11" i="231"/>
  <c r="Z11" i="231" s="1"/>
  <c r="F11" i="231" s="1"/>
  <c r="T11" i="231"/>
  <c r="S11" i="231"/>
  <c r="R11" i="231"/>
  <c r="Q11" i="231"/>
  <c r="U11" i="231" s="1"/>
  <c r="O11" i="231"/>
  <c r="N11" i="231"/>
  <c r="P11" i="231" s="1"/>
  <c r="M11" i="231"/>
  <c r="L11" i="231"/>
  <c r="K11" i="231"/>
  <c r="AI10" i="231"/>
  <c r="AH10" i="231"/>
  <c r="AG10" i="231"/>
  <c r="AE10" i="231"/>
  <c r="AD10" i="231"/>
  <c r="AC10" i="231"/>
  <c r="AF10" i="231" s="1"/>
  <c r="AB10" i="231"/>
  <c r="AA10" i="231"/>
  <c r="Y10" i="231"/>
  <c r="X10" i="231"/>
  <c r="Z10" i="231" s="1"/>
  <c r="F10" i="231" s="1"/>
  <c r="W10" i="231"/>
  <c r="V10" i="231"/>
  <c r="T10" i="231"/>
  <c r="S10" i="231"/>
  <c r="R10" i="231"/>
  <c r="Q10" i="231"/>
  <c r="O10" i="231"/>
  <c r="N10" i="231"/>
  <c r="M10" i="231"/>
  <c r="P10" i="231" s="1"/>
  <c r="L10" i="231"/>
  <c r="K10" i="231"/>
  <c r="AI9" i="231"/>
  <c r="AH9" i="231"/>
  <c r="AG9" i="231"/>
  <c r="AE9" i="231"/>
  <c r="AD9" i="231"/>
  <c r="AC9" i="231"/>
  <c r="AF9" i="231" s="1"/>
  <c r="AB9" i="231"/>
  <c r="AA9" i="231"/>
  <c r="Y9" i="231"/>
  <c r="X9" i="231"/>
  <c r="Z9" i="231" s="1"/>
  <c r="F9" i="231" s="1"/>
  <c r="W9" i="231"/>
  <c r="V9" i="231"/>
  <c r="T9" i="231"/>
  <c r="U9" i="231" s="1"/>
  <c r="S9" i="231"/>
  <c r="R9" i="231"/>
  <c r="Q9" i="231"/>
  <c r="P9" i="231"/>
  <c r="O9" i="231"/>
  <c r="N9" i="231"/>
  <c r="M9" i="231"/>
  <c r="L9" i="231"/>
  <c r="K9" i="231"/>
  <c r="AI8" i="231"/>
  <c r="AH8" i="231"/>
  <c r="AG8" i="231"/>
  <c r="AE8" i="231"/>
  <c r="AD8" i="231"/>
  <c r="AC8" i="231"/>
  <c r="AB8" i="231"/>
  <c r="AF8" i="231" s="1"/>
  <c r="AA8" i="231"/>
  <c r="Y8" i="231"/>
  <c r="X8" i="231"/>
  <c r="W8" i="231"/>
  <c r="V8" i="231"/>
  <c r="T8" i="231"/>
  <c r="S8" i="231"/>
  <c r="R8" i="231"/>
  <c r="Q8" i="231"/>
  <c r="O8" i="231"/>
  <c r="N8" i="231"/>
  <c r="M8" i="231"/>
  <c r="L8" i="231"/>
  <c r="P8" i="231" s="1"/>
  <c r="K8" i="231"/>
  <c r="AI7" i="231"/>
  <c r="AH7" i="231"/>
  <c r="AG7" i="231"/>
  <c r="AE7" i="231"/>
  <c r="AD7" i="231"/>
  <c r="AC7" i="231"/>
  <c r="AB7" i="231"/>
  <c r="AA7" i="231"/>
  <c r="Y7" i="231"/>
  <c r="X7" i="231"/>
  <c r="W7" i="231"/>
  <c r="V7" i="231"/>
  <c r="T7" i="231"/>
  <c r="S7" i="231"/>
  <c r="R7" i="231"/>
  <c r="Q7" i="231"/>
  <c r="U7" i="231" s="1"/>
  <c r="O7" i="231"/>
  <c r="N7" i="231"/>
  <c r="M7" i="231"/>
  <c r="L7" i="231"/>
  <c r="K7" i="231"/>
  <c r="AI6" i="231"/>
  <c r="AH6" i="231"/>
  <c r="AG6" i="231"/>
  <c r="AE6" i="231"/>
  <c r="AD6" i="231"/>
  <c r="AC6" i="231"/>
  <c r="AF6" i="231" s="1"/>
  <c r="AB6" i="231"/>
  <c r="AA6" i="231"/>
  <c r="Y6" i="231"/>
  <c r="X6" i="231"/>
  <c r="W6" i="231"/>
  <c r="V6" i="231"/>
  <c r="T6" i="231"/>
  <c r="S6" i="231"/>
  <c r="R6" i="231"/>
  <c r="Q6" i="231"/>
  <c r="O6" i="231"/>
  <c r="N6" i="231"/>
  <c r="M6" i="231"/>
  <c r="P6" i="231" s="1"/>
  <c r="L6" i="231"/>
  <c r="K6" i="231"/>
  <c r="AI5" i="231"/>
  <c r="AH5" i="231"/>
  <c r="AG5" i="231"/>
  <c r="AE5" i="231"/>
  <c r="AD5" i="231"/>
  <c r="AC5" i="231"/>
  <c r="AB5" i="231"/>
  <c r="AF5" i="231" s="1"/>
  <c r="AA5" i="231"/>
  <c r="Y5" i="231"/>
  <c r="X5" i="231"/>
  <c r="W5" i="231"/>
  <c r="V5" i="231"/>
  <c r="T5" i="231"/>
  <c r="S5" i="231"/>
  <c r="R5" i="231"/>
  <c r="Q5" i="231"/>
  <c r="O5" i="231"/>
  <c r="N5" i="231"/>
  <c r="M5" i="231"/>
  <c r="L5" i="231"/>
  <c r="P5" i="231" s="1"/>
  <c r="K5" i="231"/>
  <c r="AI4" i="231"/>
  <c r="AH4" i="231"/>
  <c r="AJ4" i="231" s="1"/>
  <c r="AG4" i="231"/>
  <c r="AE4" i="231"/>
  <c r="AD4" i="231"/>
  <c r="AF4" i="231" s="1"/>
  <c r="AC4" i="231"/>
  <c r="AB4" i="231"/>
  <c r="AA4" i="231"/>
  <c r="Y4" i="231"/>
  <c r="X4" i="231"/>
  <c r="W4" i="231"/>
  <c r="V4" i="231"/>
  <c r="Z4" i="231" s="1"/>
  <c r="F4" i="231" s="1"/>
  <c r="T4" i="231"/>
  <c r="S4" i="231"/>
  <c r="R4" i="231"/>
  <c r="Q4" i="231"/>
  <c r="O4" i="231"/>
  <c r="N4" i="231"/>
  <c r="P4" i="231" s="1"/>
  <c r="M4" i="231"/>
  <c r="L4" i="231"/>
  <c r="K4" i="231"/>
  <c r="E54" i="230"/>
  <c r="D54" i="230"/>
  <c r="D56" i="230" s="1"/>
  <c r="C54" i="230"/>
  <c r="G54" i="230" s="1"/>
  <c r="E47" i="230"/>
  <c r="E49" i="230" s="1"/>
  <c r="D47" i="230"/>
  <c r="D49" i="230" s="1"/>
  <c r="AJ43" i="230"/>
  <c r="AI43" i="230"/>
  <c r="AH43" i="230"/>
  <c r="AG43" i="230"/>
  <c r="AF43" i="230"/>
  <c r="AE43" i="230"/>
  <c r="AD43" i="230"/>
  <c r="AC43" i="230"/>
  <c r="AB43" i="230"/>
  <c r="AA43" i="230"/>
  <c r="Z43" i="230"/>
  <c r="Y43" i="230"/>
  <c r="X43" i="230"/>
  <c r="W43" i="230"/>
  <c r="V43" i="230"/>
  <c r="U43" i="230"/>
  <c r="T43" i="230"/>
  <c r="S43" i="230"/>
  <c r="R43" i="230"/>
  <c r="Q43" i="230"/>
  <c r="P43" i="230"/>
  <c r="O43" i="230"/>
  <c r="N43" i="230"/>
  <c r="M43" i="230"/>
  <c r="L43" i="230"/>
  <c r="K43" i="230"/>
  <c r="F43" i="230"/>
  <c r="AJ42" i="230"/>
  <c r="AI42" i="230"/>
  <c r="AH42" i="230"/>
  <c r="AG42" i="230"/>
  <c r="AF42" i="230"/>
  <c r="AE42" i="230"/>
  <c r="AD42" i="230"/>
  <c r="AC42" i="230"/>
  <c r="AB42" i="230"/>
  <c r="AA42" i="230"/>
  <c r="Z42" i="230"/>
  <c r="Y42" i="230"/>
  <c r="X42" i="230"/>
  <c r="W42" i="230"/>
  <c r="V42" i="230"/>
  <c r="U42" i="230"/>
  <c r="T42" i="230"/>
  <c r="S42" i="230"/>
  <c r="R42" i="230"/>
  <c r="Q42" i="230"/>
  <c r="P42" i="230"/>
  <c r="O42" i="230"/>
  <c r="N42" i="230"/>
  <c r="M42" i="230"/>
  <c r="L42" i="230"/>
  <c r="K42" i="230"/>
  <c r="F42" i="230"/>
  <c r="AJ41" i="230"/>
  <c r="AI41" i="230"/>
  <c r="AH41" i="230"/>
  <c r="AG41" i="230"/>
  <c r="AF41" i="230"/>
  <c r="AE41" i="230"/>
  <c r="AD41" i="230"/>
  <c r="AC41" i="230"/>
  <c r="AB41" i="230"/>
  <c r="AA41" i="230"/>
  <c r="Z41" i="230"/>
  <c r="Y41" i="230"/>
  <c r="X41" i="230"/>
  <c r="W41" i="230"/>
  <c r="V41" i="230"/>
  <c r="U41" i="230"/>
  <c r="T41" i="230"/>
  <c r="S41" i="230"/>
  <c r="R41" i="230"/>
  <c r="Q41" i="230"/>
  <c r="P41" i="230"/>
  <c r="O41" i="230"/>
  <c r="N41" i="230"/>
  <c r="M41" i="230"/>
  <c r="L41" i="230"/>
  <c r="K41" i="230"/>
  <c r="F41" i="230"/>
  <c r="AJ40" i="230"/>
  <c r="AI40" i="230"/>
  <c r="AH40" i="230"/>
  <c r="AG40" i="230"/>
  <c r="AF40" i="230"/>
  <c r="AE40" i="230"/>
  <c r="AD40" i="230"/>
  <c r="AC40" i="230"/>
  <c r="AB40" i="230"/>
  <c r="AA40" i="230"/>
  <c r="Z40" i="230"/>
  <c r="Y40" i="230"/>
  <c r="X40" i="230"/>
  <c r="W40" i="230"/>
  <c r="V40" i="230"/>
  <c r="U40" i="230"/>
  <c r="T40" i="230"/>
  <c r="S40" i="230"/>
  <c r="R40" i="230"/>
  <c r="Q40" i="230"/>
  <c r="P40" i="230"/>
  <c r="O40" i="230"/>
  <c r="N40" i="230"/>
  <c r="M40" i="230"/>
  <c r="L40" i="230"/>
  <c r="K40" i="230"/>
  <c r="F40" i="230"/>
  <c r="AJ39" i="230"/>
  <c r="AI39" i="230"/>
  <c r="AH39" i="230"/>
  <c r="AG39" i="230"/>
  <c r="AF39" i="230"/>
  <c r="AE39" i="230"/>
  <c r="AD39" i="230"/>
  <c r="AC39" i="230"/>
  <c r="AB39" i="230"/>
  <c r="AA39" i="230"/>
  <c r="Z39" i="230"/>
  <c r="Y39" i="230"/>
  <c r="X39" i="230"/>
  <c r="W39" i="230"/>
  <c r="V39" i="230"/>
  <c r="U39" i="230"/>
  <c r="T39" i="230"/>
  <c r="S39" i="230"/>
  <c r="R39" i="230"/>
  <c r="Q39" i="230"/>
  <c r="P39" i="230"/>
  <c r="O39" i="230"/>
  <c r="N39" i="230"/>
  <c r="M39" i="230"/>
  <c r="L39" i="230"/>
  <c r="K39" i="230"/>
  <c r="F39" i="230"/>
  <c r="AJ38" i="230"/>
  <c r="AI38" i="230"/>
  <c r="AH38" i="230"/>
  <c r="AG38" i="230"/>
  <c r="AF38" i="230"/>
  <c r="AE38" i="230"/>
  <c r="AD38" i="230"/>
  <c r="AC38" i="230"/>
  <c r="AB38" i="230"/>
  <c r="AA38" i="230"/>
  <c r="Z38" i="230"/>
  <c r="Y38" i="230"/>
  <c r="X38" i="230"/>
  <c r="W38" i="230"/>
  <c r="V38" i="230"/>
  <c r="U38" i="230"/>
  <c r="T38" i="230"/>
  <c r="S38" i="230"/>
  <c r="R38" i="230"/>
  <c r="Q38" i="230"/>
  <c r="P38" i="230"/>
  <c r="O38" i="230"/>
  <c r="N38" i="230"/>
  <c r="M38" i="230"/>
  <c r="L38" i="230"/>
  <c r="K38" i="230"/>
  <c r="F38" i="230"/>
  <c r="AJ37" i="230"/>
  <c r="AI37" i="230"/>
  <c r="AH37" i="230"/>
  <c r="AG37" i="230"/>
  <c r="AF37" i="230"/>
  <c r="AE37" i="230"/>
  <c r="AD37" i="230"/>
  <c r="AC37" i="230"/>
  <c r="AB37" i="230"/>
  <c r="AA37" i="230"/>
  <c r="Z37" i="230"/>
  <c r="Y37" i="230"/>
  <c r="X37" i="230"/>
  <c r="W37" i="230"/>
  <c r="V37" i="230"/>
  <c r="U37" i="230"/>
  <c r="T37" i="230"/>
  <c r="S37" i="230"/>
  <c r="R37" i="230"/>
  <c r="Q37" i="230"/>
  <c r="P37" i="230"/>
  <c r="O37" i="230"/>
  <c r="N37" i="230"/>
  <c r="M37" i="230"/>
  <c r="L37" i="230"/>
  <c r="K37" i="230"/>
  <c r="F37" i="230"/>
  <c r="AJ36" i="230"/>
  <c r="AI36" i="230"/>
  <c r="AH36" i="230"/>
  <c r="AG36" i="230"/>
  <c r="AF36" i="230"/>
  <c r="AE36" i="230"/>
  <c r="AD36" i="230"/>
  <c r="AC36" i="230"/>
  <c r="AB36" i="230"/>
  <c r="AA36" i="230"/>
  <c r="Z36" i="230"/>
  <c r="Y36" i="230"/>
  <c r="X36" i="230"/>
  <c r="W36" i="230"/>
  <c r="V36" i="230"/>
  <c r="U36" i="230"/>
  <c r="T36" i="230"/>
  <c r="S36" i="230"/>
  <c r="R36" i="230"/>
  <c r="Q36" i="230"/>
  <c r="P36" i="230"/>
  <c r="O36" i="230"/>
  <c r="N36" i="230"/>
  <c r="M36" i="230"/>
  <c r="L36" i="230"/>
  <c r="K36" i="230"/>
  <c r="F36" i="230"/>
  <c r="AJ35" i="230"/>
  <c r="AI35" i="230"/>
  <c r="AH35" i="230"/>
  <c r="AG35" i="230"/>
  <c r="AF35" i="230"/>
  <c r="AE35" i="230"/>
  <c r="AD35" i="230"/>
  <c r="AC35" i="230"/>
  <c r="AB35" i="230"/>
  <c r="AA35" i="230"/>
  <c r="Z35" i="230"/>
  <c r="Y35" i="230"/>
  <c r="X35" i="230"/>
  <c r="W35" i="230"/>
  <c r="V35" i="230"/>
  <c r="U35" i="230"/>
  <c r="T35" i="230"/>
  <c r="S35" i="230"/>
  <c r="R35" i="230"/>
  <c r="Q35" i="230"/>
  <c r="P35" i="230"/>
  <c r="O35" i="230"/>
  <c r="N35" i="230"/>
  <c r="M35" i="230"/>
  <c r="L35" i="230"/>
  <c r="K35" i="230"/>
  <c r="F35" i="230"/>
  <c r="AJ34" i="230"/>
  <c r="AI34" i="230"/>
  <c r="AH34" i="230"/>
  <c r="AG34" i="230"/>
  <c r="AF34" i="230"/>
  <c r="AE34" i="230"/>
  <c r="AD34" i="230"/>
  <c r="AC34" i="230"/>
  <c r="AB34" i="230"/>
  <c r="AA34" i="230"/>
  <c r="Z34" i="230"/>
  <c r="Y34" i="230"/>
  <c r="X34" i="230"/>
  <c r="W34" i="230"/>
  <c r="V34" i="230"/>
  <c r="U34" i="230"/>
  <c r="T34" i="230"/>
  <c r="S34" i="230"/>
  <c r="R34" i="230"/>
  <c r="Q34" i="230"/>
  <c r="P34" i="230"/>
  <c r="O34" i="230"/>
  <c r="N34" i="230"/>
  <c r="M34" i="230"/>
  <c r="L34" i="230"/>
  <c r="K34" i="230"/>
  <c r="F34" i="230"/>
  <c r="AJ33" i="230"/>
  <c r="AI33" i="230"/>
  <c r="AH33" i="230"/>
  <c r="AG33" i="230"/>
  <c r="AF33" i="230"/>
  <c r="AE33" i="230"/>
  <c r="AD33" i="230"/>
  <c r="AC33" i="230"/>
  <c r="AB33" i="230"/>
  <c r="AA33" i="230"/>
  <c r="Z33" i="230"/>
  <c r="Y33" i="230"/>
  <c r="X33" i="230"/>
  <c r="W33" i="230"/>
  <c r="V33" i="230"/>
  <c r="U33" i="230"/>
  <c r="T33" i="230"/>
  <c r="S33" i="230"/>
  <c r="R33" i="230"/>
  <c r="Q33" i="230"/>
  <c r="P33" i="230"/>
  <c r="O33" i="230"/>
  <c r="N33" i="230"/>
  <c r="M33" i="230"/>
  <c r="L33" i="230"/>
  <c r="K33" i="230"/>
  <c r="F33" i="230"/>
  <c r="AJ32" i="230"/>
  <c r="AI32" i="230"/>
  <c r="AH32" i="230"/>
  <c r="AG32" i="230"/>
  <c r="AF32" i="230"/>
  <c r="AE32" i="230"/>
  <c r="AD32" i="230"/>
  <c r="AC32" i="230"/>
  <c r="AB32" i="230"/>
  <c r="AA32" i="230"/>
  <c r="Z32" i="230"/>
  <c r="Y32" i="230"/>
  <c r="X32" i="230"/>
  <c r="W32" i="230"/>
  <c r="V32" i="230"/>
  <c r="U32" i="230"/>
  <c r="T32" i="230"/>
  <c r="S32" i="230"/>
  <c r="R32" i="230"/>
  <c r="Q32" i="230"/>
  <c r="P32" i="230"/>
  <c r="O32" i="230"/>
  <c r="N32" i="230"/>
  <c r="M32" i="230"/>
  <c r="L32" i="230"/>
  <c r="K32" i="230"/>
  <c r="F32" i="230"/>
  <c r="AJ31" i="230"/>
  <c r="AI31" i="230"/>
  <c r="AH31" i="230"/>
  <c r="AG31" i="230"/>
  <c r="AF31" i="230"/>
  <c r="AE31" i="230"/>
  <c r="AD31" i="230"/>
  <c r="AC31" i="230"/>
  <c r="AB31" i="230"/>
  <c r="AA31" i="230"/>
  <c r="Z31" i="230"/>
  <c r="Y31" i="230"/>
  <c r="X31" i="230"/>
  <c r="W31" i="230"/>
  <c r="V31" i="230"/>
  <c r="U31" i="230"/>
  <c r="T31" i="230"/>
  <c r="S31" i="230"/>
  <c r="R31" i="230"/>
  <c r="Q31" i="230"/>
  <c r="P31" i="230"/>
  <c r="O31" i="230"/>
  <c r="N31" i="230"/>
  <c r="M31" i="230"/>
  <c r="L31" i="230"/>
  <c r="K31" i="230"/>
  <c r="F31" i="230"/>
  <c r="AJ30" i="230"/>
  <c r="AI30" i="230"/>
  <c r="AH30" i="230"/>
  <c r="AG30" i="230"/>
  <c r="AF30" i="230"/>
  <c r="AE30" i="230"/>
  <c r="AD30" i="230"/>
  <c r="AC30" i="230"/>
  <c r="AB30" i="230"/>
  <c r="AA30" i="230"/>
  <c r="Z30" i="230"/>
  <c r="Y30" i="230"/>
  <c r="X30" i="230"/>
  <c r="W30" i="230"/>
  <c r="V30" i="230"/>
  <c r="U30" i="230"/>
  <c r="T30" i="230"/>
  <c r="S30" i="230"/>
  <c r="R30" i="230"/>
  <c r="Q30" i="230"/>
  <c r="P30" i="230"/>
  <c r="O30" i="230"/>
  <c r="N30" i="230"/>
  <c r="M30" i="230"/>
  <c r="L30" i="230"/>
  <c r="K30" i="230"/>
  <c r="F30" i="230"/>
  <c r="AJ29" i="230"/>
  <c r="AI29" i="230"/>
  <c r="AH29" i="230"/>
  <c r="AG29" i="230"/>
  <c r="AF29" i="230"/>
  <c r="AE29" i="230"/>
  <c r="AD29" i="230"/>
  <c r="AC29" i="230"/>
  <c r="AB29" i="230"/>
  <c r="AA29" i="230"/>
  <c r="Z29" i="230"/>
  <c r="Y29" i="230"/>
  <c r="X29" i="230"/>
  <c r="W29" i="230"/>
  <c r="V29" i="230"/>
  <c r="U29" i="230"/>
  <c r="T29" i="230"/>
  <c r="S29" i="230"/>
  <c r="R29" i="230"/>
  <c r="Q29" i="230"/>
  <c r="P29" i="230"/>
  <c r="O29" i="230"/>
  <c r="N29" i="230"/>
  <c r="M29" i="230"/>
  <c r="L29" i="230"/>
  <c r="K29" i="230"/>
  <c r="F29" i="230"/>
  <c r="AJ28" i="230"/>
  <c r="AI28" i="230"/>
  <c r="AH28" i="230"/>
  <c r="AG28" i="230"/>
  <c r="AF28" i="230"/>
  <c r="AE28" i="230"/>
  <c r="AD28" i="230"/>
  <c r="AC28" i="230"/>
  <c r="AB28" i="230"/>
  <c r="AA28" i="230"/>
  <c r="Z28" i="230"/>
  <c r="Y28" i="230"/>
  <c r="X28" i="230"/>
  <c r="W28" i="230"/>
  <c r="V28" i="230"/>
  <c r="U28" i="230"/>
  <c r="T28" i="230"/>
  <c r="S28" i="230"/>
  <c r="R28" i="230"/>
  <c r="Q28" i="230"/>
  <c r="P28" i="230"/>
  <c r="O28" i="230"/>
  <c r="N28" i="230"/>
  <c r="M28" i="230"/>
  <c r="L28" i="230"/>
  <c r="K28" i="230"/>
  <c r="F28" i="230"/>
  <c r="AJ27" i="230"/>
  <c r="AI27" i="230"/>
  <c r="AH27" i="230"/>
  <c r="AG27" i="230"/>
  <c r="AF27" i="230"/>
  <c r="AE27" i="230"/>
  <c r="AD27" i="230"/>
  <c r="AC27" i="230"/>
  <c r="AB27" i="230"/>
  <c r="AA27" i="230"/>
  <c r="Z27" i="230"/>
  <c r="Y27" i="230"/>
  <c r="X27" i="230"/>
  <c r="W27" i="230"/>
  <c r="V27" i="230"/>
  <c r="U27" i="230"/>
  <c r="T27" i="230"/>
  <c r="S27" i="230"/>
  <c r="R27" i="230"/>
  <c r="Q27" i="230"/>
  <c r="P27" i="230"/>
  <c r="O27" i="230"/>
  <c r="N27" i="230"/>
  <c r="M27" i="230"/>
  <c r="L27" i="230"/>
  <c r="K27" i="230"/>
  <c r="F27" i="230"/>
  <c r="AJ26" i="230"/>
  <c r="F26" i="230" s="1"/>
  <c r="AI26" i="230"/>
  <c r="AH26" i="230"/>
  <c r="AG26" i="230"/>
  <c r="AF26" i="230"/>
  <c r="AE26" i="230"/>
  <c r="AD26" i="230"/>
  <c r="AC26" i="230"/>
  <c r="AB26" i="230"/>
  <c r="AA26" i="230"/>
  <c r="Y26" i="230"/>
  <c r="X26" i="230"/>
  <c r="W26" i="230"/>
  <c r="V26" i="230"/>
  <c r="Z26" i="230" s="1"/>
  <c r="T26" i="230"/>
  <c r="S26" i="230"/>
  <c r="R26" i="230"/>
  <c r="Q26" i="230"/>
  <c r="U26" i="230" s="1"/>
  <c r="P26" i="230"/>
  <c r="O26" i="230"/>
  <c r="N26" i="230"/>
  <c r="M26" i="230"/>
  <c r="L26" i="230"/>
  <c r="K26" i="230"/>
  <c r="AJ25" i="230"/>
  <c r="F25" i="230" s="1"/>
  <c r="AI25" i="230"/>
  <c r="AH25" i="230"/>
  <c r="AG25" i="230"/>
  <c r="AE25" i="230"/>
  <c r="AD25" i="230"/>
  <c r="AC25" i="230"/>
  <c r="AB25" i="230"/>
  <c r="AA25" i="230"/>
  <c r="AF25" i="230" s="1"/>
  <c r="Y25" i="230"/>
  <c r="X25" i="230"/>
  <c r="W25" i="230"/>
  <c r="V25" i="230"/>
  <c r="Z25" i="230" s="1"/>
  <c r="T25" i="230"/>
  <c r="S25" i="230"/>
  <c r="R25" i="230"/>
  <c r="Q25" i="230"/>
  <c r="U25" i="230" s="1"/>
  <c r="O25" i="230"/>
  <c r="N25" i="230"/>
  <c r="M25" i="230"/>
  <c r="L25" i="230"/>
  <c r="K25" i="230"/>
  <c r="P25" i="230" s="1"/>
  <c r="AI24" i="230"/>
  <c r="AH24" i="230"/>
  <c r="AG24" i="230"/>
  <c r="AJ24" i="230" s="1"/>
  <c r="F24" i="230" s="1"/>
  <c r="AE24" i="230"/>
  <c r="AD24" i="230"/>
  <c r="AC24" i="230"/>
  <c r="AB24" i="230"/>
  <c r="AA24" i="230"/>
  <c r="AF24" i="230" s="1"/>
  <c r="Y24" i="230"/>
  <c r="X24" i="230"/>
  <c r="W24" i="230"/>
  <c r="V24" i="230"/>
  <c r="Z24" i="230" s="1"/>
  <c r="T24" i="230"/>
  <c r="S24" i="230"/>
  <c r="R24" i="230"/>
  <c r="Q24" i="230"/>
  <c r="U24" i="230" s="1"/>
  <c r="O24" i="230"/>
  <c r="N24" i="230"/>
  <c r="M24" i="230"/>
  <c r="L24" i="230"/>
  <c r="K24" i="230"/>
  <c r="P24" i="230" s="1"/>
  <c r="AI23" i="230"/>
  <c r="AH23" i="230"/>
  <c r="AG23" i="230"/>
  <c r="AJ23" i="230" s="1"/>
  <c r="F23" i="230" s="1"/>
  <c r="AE23" i="230"/>
  <c r="AD23" i="230"/>
  <c r="AC23" i="230"/>
  <c r="AB23" i="230"/>
  <c r="AA23" i="230"/>
  <c r="AF23" i="230" s="1"/>
  <c r="Y23" i="230"/>
  <c r="X23" i="230"/>
  <c r="W23" i="230"/>
  <c r="V23" i="230"/>
  <c r="Z23" i="230" s="1"/>
  <c r="T23" i="230"/>
  <c r="S23" i="230"/>
  <c r="R23" i="230"/>
  <c r="Q23" i="230"/>
  <c r="U23" i="230" s="1"/>
  <c r="O23" i="230"/>
  <c r="N23" i="230"/>
  <c r="M23" i="230"/>
  <c r="L23" i="230"/>
  <c r="K23" i="230"/>
  <c r="P23" i="230" s="1"/>
  <c r="AI22" i="230"/>
  <c r="AH22" i="230"/>
  <c r="AG22" i="230"/>
  <c r="AJ22" i="230" s="1"/>
  <c r="F22" i="230" s="1"/>
  <c r="AE22" i="230"/>
  <c r="AD22" i="230"/>
  <c r="AC22" i="230"/>
  <c r="AB22" i="230"/>
  <c r="AA22" i="230"/>
  <c r="AF22" i="230" s="1"/>
  <c r="Y22" i="230"/>
  <c r="X22" i="230"/>
  <c r="W22" i="230"/>
  <c r="V22" i="230"/>
  <c r="Z22" i="230" s="1"/>
  <c r="T22" i="230"/>
  <c r="S22" i="230"/>
  <c r="R22" i="230"/>
  <c r="Q22" i="230"/>
  <c r="U22" i="230" s="1"/>
  <c r="P22" i="230"/>
  <c r="O22" i="230"/>
  <c r="N22" i="230"/>
  <c r="M22" i="230"/>
  <c r="L22" i="230"/>
  <c r="K22" i="230"/>
  <c r="AI21" i="230"/>
  <c r="AH21" i="230"/>
  <c r="AG21" i="230"/>
  <c r="AJ21" i="230" s="1"/>
  <c r="F21" i="230" s="1"/>
  <c r="AE21" i="230"/>
  <c r="AD21" i="230"/>
  <c r="AC21" i="230"/>
  <c r="AB21" i="230"/>
  <c r="AA21" i="230"/>
  <c r="AF21" i="230" s="1"/>
  <c r="Y21" i="230"/>
  <c r="X21" i="230"/>
  <c r="W21" i="230"/>
  <c r="V21" i="230"/>
  <c r="Z21" i="230" s="1"/>
  <c r="T21" i="230"/>
  <c r="S21" i="230"/>
  <c r="R21" i="230"/>
  <c r="Q21" i="230"/>
  <c r="U21" i="230" s="1"/>
  <c r="O21" i="230"/>
  <c r="N21" i="230"/>
  <c r="M21" i="230"/>
  <c r="L21" i="230"/>
  <c r="K21" i="230"/>
  <c r="P21" i="230" s="1"/>
  <c r="AI20" i="230"/>
  <c r="AH20" i="230"/>
  <c r="AG20" i="230"/>
  <c r="AE20" i="230"/>
  <c r="AD20" i="230"/>
  <c r="AC20" i="230"/>
  <c r="AB20" i="230"/>
  <c r="AF20" i="230" s="1"/>
  <c r="AA20" i="230"/>
  <c r="Y20" i="230"/>
  <c r="X20" i="230"/>
  <c r="W20" i="230"/>
  <c r="V20" i="230"/>
  <c r="Z20" i="230" s="1"/>
  <c r="T20" i="230"/>
  <c r="S20" i="230"/>
  <c r="R20" i="230"/>
  <c r="Q20" i="230"/>
  <c r="O20" i="230"/>
  <c r="N20" i="230"/>
  <c r="M20" i="230"/>
  <c r="L20" i="230"/>
  <c r="K20" i="230"/>
  <c r="AI19" i="230"/>
  <c r="AH19" i="230"/>
  <c r="AG19" i="230"/>
  <c r="AJ19" i="230" s="1"/>
  <c r="F19" i="230" s="1"/>
  <c r="AE19" i="230"/>
  <c r="AD19" i="230"/>
  <c r="AC19" i="230"/>
  <c r="AB19" i="230"/>
  <c r="AA19" i="230"/>
  <c r="AF19" i="230" s="1"/>
  <c r="Y19" i="230"/>
  <c r="X19" i="230"/>
  <c r="W19" i="230"/>
  <c r="V19" i="230"/>
  <c r="Z19" i="230" s="1"/>
  <c r="T19" i="230"/>
  <c r="S19" i="230"/>
  <c r="R19" i="230"/>
  <c r="Q19" i="230"/>
  <c r="U19" i="230" s="1"/>
  <c r="O19" i="230"/>
  <c r="N19" i="230"/>
  <c r="M19" i="230"/>
  <c r="L19" i="230"/>
  <c r="K19" i="230"/>
  <c r="P19" i="230" s="1"/>
  <c r="AI18" i="230"/>
  <c r="AH18" i="230"/>
  <c r="AG18" i="230"/>
  <c r="AJ18" i="230" s="1"/>
  <c r="F18" i="230" s="1"/>
  <c r="AE18" i="230"/>
  <c r="AD18" i="230"/>
  <c r="AC18" i="230"/>
  <c r="AB18" i="230"/>
  <c r="AA18" i="230"/>
  <c r="Y18" i="230"/>
  <c r="X18" i="230"/>
  <c r="W18" i="230"/>
  <c r="V18" i="230"/>
  <c r="T18" i="230"/>
  <c r="S18" i="230"/>
  <c r="R18" i="230"/>
  <c r="Q18" i="230"/>
  <c r="U18" i="230" s="1"/>
  <c r="O18" i="230"/>
  <c r="N18" i="230"/>
  <c r="M18" i="230"/>
  <c r="L18" i="230"/>
  <c r="P18" i="230" s="1"/>
  <c r="K18" i="230"/>
  <c r="AI17" i="230"/>
  <c r="AH17" i="230"/>
  <c r="AJ17" i="230" s="1"/>
  <c r="F17" i="230" s="1"/>
  <c r="AG17" i="230"/>
  <c r="AE17" i="230"/>
  <c r="AD17" i="230"/>
  <c r="AC17" i="230"/>
  <c r="AB17" i="230"/>
  <c r="AA17" i="230"/>
  <c r="Y17" i="230"/>
  <c r="X17" i="230"/>
  <c r="W17" i="230"/>
  <c r="V17" i="230"/>
  <c r="T17" i="230"/>
  <c r="S17" i="230"/>
  <c r="R17" i="230"/>
  <c r="Q17" i="230"/>
  <c r="O17" i="230"/>
  <c r="N17" i="230"/>
  <c r="M17" i="230"/>
  <c r="L17" i="230"/>
  <c r="P17" i="230" s="1"/>
  <c r="K17" i="230"/>
  <c r="AI16" i="230"/>
  <c r="AH16" i="230"/>
  <c r="AG16" i="230"/>
  <c r="AJ16" i="230" s="1"/>
  <c r="F16" i="230" s="1"/>
  <c r="AE16" i="230"/>
  <c r="AD16" i="230"/>
  <c r="AC16" i="230"/>
  <c r="AB16" i="230"/>
  <c r="AA16" i="230"/>
  <c r="AF16" i="230" s="1"/>
  <c r="Y16" i="230"/>
  <c r="X16" i="230"/>
  <c r="W16" i="230"/>
  <c r="V16" i="230"/>
  <c r="Z16" i="230" s="1"/>
  <c r="T16" i="230"/>
  <c r="S16" i="230"/>
  <c r="R16" i="230"/>
  <c r="Q16" i="230"/>
  <c r="U16" i="230" s="1"/>
  <c r="O16" i="230"/>
  <c r="N16" i="230"/>
  <c r="M16" i="230"/>
  <c r="L16" i="230"/>
  <c r="K16" i="230"/>
  <c r="P16" i="230" s="1"/>
  <c r="AI15" i="230"/>
  <c r="AH15" i="230"/>
  <c r="AG15" i="230"/>
  <c r="AE15" i="230"/>
  <c r="AD15" i="230"/>
  <c r="AC15" i="230"/>
  <c r="AB15" i="230"/>
  <c r="AF15" i="230" s="1"/>
  <c r="AA15" i="230"/>
  <c r="Y15" i="230"/>
  <c r="X15" i="230"/>
  <c r="W15" i="230"/>
  <c r="V15" i="230"/>
  <c r="T15" i="230"/>
  <c r="S15" i="230"/>
  <c r="R15" i="230"/>
  <c r="Q15" i="230"/>
  <c r="O15" i="230"/>
  <c r="N15" i="230"/>
  <c r="M15" i="230"/>
  <c r="L15" i="230"/>
  <c r="P15" i="230" s="1"/>
  <c r="K15" i="230"/>
  <c r="AI14" i="230"/>
  <c r="AH14" i="230"/>
  <c r="AG14" i="230"/>
  <c r="AJ14" i="230" s="1"/>
  <c r="F14" i="230" s="1"/>
  <c r="AE14" i="230"/>
  <c r="AD14" i="230"/>
  <c r="AC14" i="230"/>
  <c r="AB14" i="230"/>
  <c r="AA14" i="230"/>
  <c r="Y14" i="230"/>
  <c r="X14" i="230"/>
  <c r="W14" i="230"/>
  <c r="V14" i="230"/>
  <c r="T14" i="230"/>
  <c r="S14" i="230"/>
  <c r="R14" i="230"/>
  <c r="Q14" i="230"/>
  <c r="U14" i="230" s="1"/>
  <c r="O14" i="230"/>
  <c r="N14" i="230"/>
  <c r="M14" i="230"/>
  <c r="L14" i="230"/>
  <c r="K14" i="230"/>
  <c r="AI13" i="230"/>
  <c r="AH13" i="230"/>
  <c r="AG13" i="230"/>
  <c r="AE13" i="230"/>
  <c r="AD13" i="230"/>
  <c r="AC13" i="230"/>
  <c r="AB13" i="230"/>
  <c r="AA13" i="230"/>
  <c r="Y13" i="230"/>
  <c r="X13" i="230"/>
  <c r="W13" i="230"/>
  <c r="V13" i="230"/>
  <c r="T13" i="230"/>
  <c r="S13" i="230"/>
  <c r="R13" i="230"/>
  <c r="Q13" i="230"/>
  <c r="O13" i="230"/>
  <c r="N13" i="230"/>
  <c r="M13" i="230"/>
  <c r="L13" i="230"/>
  <c r="K13" i="230"/>
  <c r="AI12" i="230"/>
  <c r="AH12" i="230"/>
  <c r="AG12" i="230"/>
  <c r="AE12" i="230"/>
  <c r="AD12" i="230"/>
  <c r="AC12" i="230"/>
  <c r="AB12" i="230"/>
  <c r="AA12" i="230"/>
  <c r="Y12" i="230"/>
  <c r="X12" i="230"/>
  <c r="W12" i="230"/>
  <c r="V12" i="230"/>
  <c r="T12" i="230"/>
  <c r="S12" i="230"/>
  <c r="R12" i="230"/>
  <c r="Q12" i="230"/>
  <c r="O12" i="230"/>
  <c r="N12" i="230"/>
  <c r="M12" i="230"/>
  <c r="L12" i="230"/>
  <c r="K12" i="230"/>
  <c r="AI11" i="230"/>
  <c r="AH11" i="230"/>
  <c r="AG11" i="230"/>
  <c r="AE11" i="230"/>
  <c r="AD11" i="230"/>
  <c r="AF11" i="230" s="1"/>
  <c r="AC11" i="230"/>
  <c r="AB11" i="230"/>
  <c r="AA11" i="230"/>
  <c r="Y11" i="230"/>
  <c r="X11" i="230"/>
  <c r="W11" i="230"/>
  <c r="V11" i="230"/>
  <c r="Z11" i="230" s="1"/>
  <c r="F11" i="230" s="1"/>
  <c r="T11" i="230"/>
  <c r="S11" i="230"/>
  <c r="R11" i="230"/>
  <c r="Q11" i="230"/>
  <c r="O11" i="230"/>
  <c r="N11" i="230"/>
  <c r="M11" i="230"/>
  <c r="L11" i="230"/>
  <c r="K11" i="230"/>
  <c r="AI10" i="230"/>
  <c r="AH10" i="230"/>
  <c r="AG10" i="230"/>
  <c r="AE10" i="230"/>
  <c r="AD10" i="230"/>
  <c r="AC10" i="230"/>
  <c r="AB10" i="230"/>
  <c r="AA10" i="230"/>
  <c r="Y10" i="230"/>
  <c r="X10" i="230"/>
  <c r="W10" i="230"/>
  <c r="V10" i="230"/>
  <c r="T10" i="230"/>
  <c r="S10" i="230"/>
  <c r="R10" i="230"/>
  <c r="Q10" i="230"/>
  <c r="U10" i="230" s="1"/>
  <c r="O10" i="230"/>
  <c r="N10" i="230"/>
  <c r="M10" i="230"/>
  <c r="L10" i="230"/>
  <c r="K10" i="230"/>
  <c r="AI9" i="230"/>
  <c r="AH9" i="230"/>
  <c r="AJ9" i="230" s="1"/>
  <c r="AG9" i="230"/>
  <c r="AE9" i="230"/>
  <c r="AD9" i="230"/>
  <c r="AF9" i="230" s="1"/>
  <c r="AC9" i="230"/>
  <c r="AB9" i="230"/>
  <c r="AA9" i="230"/>
  <c r="Y9" i="230"/>
  <c r="X9" i="230"/>
  <c r="W9" i="230"/>
  <c r="V9" i="230"/>
  <c r="T9" i="230"/>
  <c r="S9" i="230"/>
  <c r="R9" i="230"/>
  <c r="Q9" i="230"/>
  <c r="O9" i="230"/>
  <c r="N9" i="230"/>
  <c r="P9" i="230" s="1"/>
  <c r="M9" i="230"/>
  <c r="L9" i="230"/>
  <c r="K9" i="230"/>
  <c r="AI8" i="230"/>
  <c r="AH8" i="230"/>
  <c r="AG8" i="230"/>
  <c r="AE8" i="230"/>
  <c r="AD8" i="230"/>
  <c r="AC8" i="230"/>
  <c r="AF8" i="230" s="1"/>
  <c r="AB8" i="230"/>
  <c r="AA8" i="230"/>
  <c r="Y8" i="230"/>
  <c r="X8" i="230"/>
  <c r="W8" i="230"/>
  <c r="V8" i="230"/>
  <c r="T8" i="230"/>
  <c r="S8" i="230"/>
  <c r="U8" i="230" s="1"/>
  <c r="R8" i="230"/>
  <c r="Q8" i="230"/>
  <c r="O8" i="230"/>
  <c r="N8" i="230"/>
  <c r="M8" i="230"/>
  <c r="L8" i="230"/>
  <c r="K8" i="230"/>
  <c r="AI7" i="230"/>
  <c r="AH7" i="230"/>
  <c r="AJ7" i="230" s="1"/>
  <c r="AG7" i="230"/>
  <c r="AE7" i="230"/>
  <c r="AD7" i="230"/>
  <c r="AC7" i="230"/>
  <c r="AB7" i="230"/>
  <c r="AA7" i="230"/>
  <c r="Y7" i="230"/>
  <c r="X7" i="230"/>
  <c r="W7" i="230"/>
  <c r="V7" i="230"/>
  <c r="Z7" i="230" s="1"/>
  <c r="F7" i="230" s="1"/>
  <c r="T7" i="230"/>
  <c r="S7" i="230"/>
  <c r="R7" i="230"/>
  <c r="Q7" i="230"/>
  <c r="U7" i="230" s="1"/>
  <c r="O7" i="230"/>
  <c r="N7" i="230"/>
  <c r="M7" i="230"/>
  <c r="L7" i="230"/>
  <c r="K7" i="230"/>
  <c r="AJ6" i="230"/>
  <c r="AI6" i="230"/>
  <c r="AH6" i="230"/>
  <c r="AG6" i="230"/>
  <c r="AF6" i="230"/>
  <c r="AE6" i="230"/>
  <c r="AD6" i="230"/>
  <c r="AC6" i="230"/>
  <c r="AB6" i="230"/>
  <c r="AA6" i="230"/>
  <c r="Y6" i="230"/>
  <c r="X6" i="230"/>
  <c r="W6" i="230"/>
  <c r="V6" i="230"/>
  <c r="T6" i="230"/>
  <c r="U6" i="230" s="1"/>
  <c r="S6" i="230"/>
  <c r="R6" i="230"/>
  <c r="Q6" i="230"/>
  <c r="P6" i="230"/>
  <c r="O6" i="230"/>
  <c r="N6" i="230"/>
  <c r="M6" i="230"/>
  <c r="L6" i="230"/>
  <c r="K6" i="230"/>
  <c r="AI5" i="230"/>
  <c r="AH5" i="230"/>
  <c r="AJ5" i="230" s="1"/>
  <c r="AG5" i="230"/>
  <c r="AE5" i="230"/>
  <c r="AD5" i="230"/>
  <c r="AF5" i="230" s="1"/>
  <c r="AC5" i="230"/>
  <c r="AB5" i="230"/>
  <c r="AA5" i="230"/>
  <c r="Y5" i="230"/>
  <c r="X5" i="230"/>
  <c r="Z5" i="230" s="1"/>
  <c r="F5" i="230" s="1"/>
  <c r="W5" i="230"/>
  <c r="V5" i="230"/>
  <c r="T5" i="230"/>
  <c r="S5" i="230"/>
  <c r="R5" i="230"/>
  <c r="Q5" i="230"/>
  <c r="O5" i="230"/>
  <c r="N5" i="230"/>
  <c r="P5" i="230" s="1"/>
  <c r="M5" i="230"/>
  <c r="L5" i="230"/>
  <c r="K5" i="230"/>
  <c r="AI4" i="230"/>
  <c r="AH4" i="230"/>
  <c r="AG4" i="230"/>
  <c r="AE4" i="230"/>
  <c r="AD4" i="230"/>
  <c r="AF4" i="230" s="1"/>
  <c r="AC4" i="230"/>
  <c r="AB4" i="230"/>
  <c r="AA4" i="230"/>
  <c r="Y4" i="230"/>
  <c r="X4" i="230"/>
  <c r="W4" i="230"/>
  <c r="V4" i="230"/>
  <c r="T4" i="230"/>
  <c r="S4" i="230"/>
  <c r="R4" i="230"/>
  <c r="Q4" i="230"/>
  <c r="O4" i="230"/>
  <c r="N4" i="230"/>
  <c r="M4" i="230"/>
  <c r="L4" i="230"/>
  <c r="K4" i="230"/>
  <c r="E54" i="229"/>
  <c r="D54" i="229"/>
  <c r="D56" i="229" s="1"/>
  <c r="C54" i="229"/>
  <c r="G54" i="229" s="1"/>
  <c r="E47" i="229"/>
  <c r="E49" i="229" s="1"/>
  <c r="D47" i="229"/>
  <c r="AJ43" i="229"/>
  <c r="AI43" i="229"/>
  <c r="AH43" i="229"/>
  <c r="AG43" i="229"/>
  <c r="AF43" i="229"/>
  <c r="AE43" i="229"/>
  <c r="AD43" i="229"/>
  <c r="AC43" i="229"/>
  <c r="AB43" i="229"/>
  <c r="AA43" i="229"/>
  <c r="Z43" i="229"/>
  <c r="Y43" i="229"/>
  <c r="X43" i="229"/>
  <c r="W43" i="229"/>
  <c r="V43" i="229"/>
  <c r="U43" i="229"/>
  <c r="T43" i="229"/>
  <c r="S43" i="229"/>
  <c r="R43" i="229"/>
  <c r="Q43" i="229"/>
  <c r="P43" i="229"/>
  <c r="O43" i="229"/>
  <c r="N43" i="229"/>
  <c r="M43" i="229"/>
  <c r="L43" i="229"/>
  <c r="K43" i="229"/>
  <c r="F43" i="229"/>
  <c r="AJ42" i="229"/>
  <c r="AI42" i="229"/>
  <c r="AH42" i="229"/>
  <c r="AG42" i="229"/>
  <c r="AF42" i="229"/>
  <c r="AE42" i="229"/>
  <c r="AD42" i="229"/>
  <c r="AC42" i="229"/>
  <c r="AB42" i="229"/>
  <c r="AA42" i="229"/>
  <c r="Z42" i="229"/>
  <c r="Y42" i="229"/>
  <c r="X42" i="229"/>
  <c r="W42" i="229"/>
  <c r="V42" i="229"/>
  <c r="U42" i="229"/>
  <c r="T42" i="229"/>
  <c r="S42" i="229"/>
  <c r="R42" i="229"/>
  <c r="Q42" i="229"/>
  <c r="P42" i="229"/>
  <c r="O42" i="229"/>
  <c r="N42" i="229"/>
  <c r="M42" i="229"/>
  <c r="L42" i="229"/>
  <c r="K42" i="229"/>
  <c r="F42" i="229"/>
  <c r="AJ41" i="229"/>
  <c r="AI41" i="229"/>
  <c r="AH41" i="229"/>
  <c r="AG41" i="229"/>
  <c r="AF41" i="229"/>
  <c r="AE41" i="229"/>
  <c r="AD41" i="229"/>
  <c r="AC41" i="229"/>
  <c r="AB41" i="229"/>
  <c r="AA41" i="229"/>
  <c r="Z41" i="229"/>
  <c r="Y41" i="229"/>
  <c r="X41" i="229"/>
  <c r="W41" i="229"/>
  <c r="V41" i="229"/>
  <c r="U41" i="229"/>
  <c r="T41" i="229"/>
  <c r="S41" i="229"/>
  <c r="R41" i="229"/>
  <c r="Q41" i="229"/>
  <c r="P41" i="229"/>
  <c r="O41" i="229"/>
  <c r="N41" i="229"/>
  <c r="M41" i="229"/>
  <c r="L41" i="229"/>
  <c r="K41" i="229"/>
  <c r="F41" i="229"/>
  <c r="AJ40" i="229"/>
  <c r="AI40" i="229"/>
  <c r="AH40" i="229"/>
  <c r="AG40" i="229"/>
  <c r="AF40" i="229"/>
  <c r="AE40" i="229"/>
  <c r="AD40" i="229"/>
  <c r="AC40" i="229"/>
  <c r="AB40" i="229"/>
  <c r="AA40" i="229"/>
  <c r="Z40" i="229"/>
  <c r="Y40" i="229"/>
  <c r="X40" i="229"/>
  <c r="W40" i="229"/>
  <c r="V40" i="229"/>
  <c r="U40" i="229"/>
  <c r="T40" i="229"/>
  <c r="S40" i="229"/>
  <c r="R40" i="229"/>
  <c r="Q40" i="229"/>
  <c r="P40" i="229"/>
  <c r="O40" i="229"/>
  <c r="N40" i="229"/>
  <c r="M40" i="229"/>
  <c r="L40" i="229"/>
  <c r="K40" i="229"/>
  <c r="F40" i="229"/>
  <c r="AJ39" i="229"/>
  <c r="AI39" i="229"/>
  <c r="AH39" i="229"/>
  <c r="AG39" i="229"/>
  <c r="AF39" i="229"/>
  <c r="AE39" i="229"/>
  <c r="AD39" i="229"/>
  <c r="AC39" i="229"/>
  <c r="AB39" i="229"/>
  <c r="AA39" i="229"/>
  <c r="Z39" i="229"/>
  <c r="Y39" i="229"/>
  <c r="X39" i="229"/>
  <c r="W39" i="229"/>
  <c r="V39" i="229"/>
  <c r="U39" i="229"/>
  <c r="T39" i="229"/>
  <c r="S39" i="229"/>
  <c r="R39" i="229"/>
  <c r="Q39" i="229"/>
  <c r="P39" i="229"/>
  <c r="O39" i="229"/>
  <c r="N39" i="229"/>
  <c r="M39" i="229"/>
  <c r="L39" i="229"/>
  <c r="K39" i="229"/>
  <c r="F39" i="229"/>
  <c r="AJ38" i="229"/>
  <c r="AI38" i="229"/>
  <c r="AH38" i="229"/>
  <c r="AG38" i="229"/>
  <c r="AF38" i="229"/>
  <c r="AE38" i="229"/>
  <c r="AD38" i="229"/>
  <c r="AC38" i="229"/>
  <c r="AB38" i="229"/>
  <c r="AA38" i="229"/>
  <c r="Z38" i="229"/>
  <c r="Y38" i="229"/>
  <c r="X38" i="229"/>
  <c r="W38" i="229"/>
  <c r="V38" i="229"/>
  <c r="U38" i="229"/>
  <c r="T38" i="229"/>
  <c r="S38" i="229"/>
  <c r="R38" i="229"/>
  <c r="Q38" i="229"/>
  <c r="P38" i="229"/>
  <c r="O38" i="229"/>
  <c r="N38" i="229"/>
  <c r="M38" i="229"/>
  <c r="L38" i="229"/>
  <c r="K38" i="229"/>
  <c r="F38" i="229"/>
  <c r="AJ37" i="229"/>
  <c r="AI37" i="229"/>
  <c r="AH37" i="229"/>
  <c r="AG37" i="229"/>
  <c r="AF37" i="229"/>
  <c r="AE37" i="229"/>
  <c r="AD37" i="229"/>
  <c r="AC37" i="229"/>
  <c r="AB37" i="229"/>
  <c r="AA37" i="229"/>
  <c r="Z37" i="229"/>
  <c r="Y37" i="229"/>
  <c r="X37" i="229"/>
  <c r="W37" i="229"/>
  <c r="V37" i="229"/>
  <c r="U37" i="229"/>
  <c r="T37" i="229"/>
  <c r="S37" i="229"/>
  <c r="R37" i="229"/>
  <c r="Q37" i="229"/>
  <c r="P37" i="229"/>
  <c r="O37" i="229"/>
  <c r="N37" i="229"/>
  <c r="M37" i="229"/>
  <c r="L37" i="229"/>
  <c r="K37" i="229"/>
  <c r="F37" i="229"/>
  <c r="AJ36" i="229"/>
  <c r="AI36" i="229"/>
  <c r="AH36" i="229"/>
  <c r="AG36" i="229"/>
  <c r="AF36" i="229"/>
  <c r="AE36" i="229"/>
  <c r="AD36" i="229"/>
  <c r="AC36" i="229"/>
  <c r="AB36" i="229"/>
  <c r="AA36" i="229"/>
  <c r="Z36" i="229"/>
  <c r="Y36" i="229"/>
  <c r="X36" i="229"/>
  <c r="W36" i="229"/>
  <c r="V36" i="229"/>
  <c r="U36" i="229"/>
  <c r="T36" i="229"/>
  <c r="S36" i="229"/>
  <c r="R36" i="229"/>
  <c r="Q36" i="229"/>
  <c r="P36" i="229"/>
  <c r="O36" i="229"/>
  <c r="N36" i="229"/>
  <c r="M36" i="229"/>
  <c r="L36" i="229"/>
  <c r="K36" i="229"/>
  <c r="F36" i="229"/>
  <c r="AJ35" i="229"/>
  <c r="AI35" i="229"/>
  <c r="AH35" i="229"/>
  <c r="AG35" i="229"/>
  <c r="AF35" i="229"/>
  <c r="AE35" i="229"/>
  <c r="AD35" i="229"/>
  <c r="AC35" i="229"/>
  <c r="AB35" i="229"/>
  <c r="AA35" i="229"/>
  <c r="Z35" i="229"/>
  <c r="Y35" i="229"/>
  <c r="X35" i="229"/>
  <c r="W35" i="229"/>
  <c r="V35" i="229"/>
  <c r="U35" i="229"/>
  <c r="T35" i="229"/>
  <c r="S35" i="229"/>
  <c r="R35" i="229"/>
  <c r="Q35" i="229"/>
  <c r="P35" i="229"/>
  <c r="O35" i="229"/>
  <c r="N35" i="229"/>
  <c r="M35" i="229"/>
  <c r="L35" i="229"/>
  <c r="K35" i="229"/>
  <c r="F35" i="229"/>
  <c r="AJ34" i="229"/>
  <c r="AI34" i="229"/>
  <c r="AH34" i="229"/>
  <c r="AG34" i="229"/>
  <c r="AF34" i="229"/>
  <c r="AE34" i="229"/>
  <c r="AD34" i="229"/>
  <c r="AC34" i="229"/>
  <c r="AB34" i="229"/>
  <c r="AA34" i="229"/>
  <c r="Z34" i="229"/>
  <c r="Y34" i="229"/>
  <c r="X34" i="229"/>
  <c r="W34" i="229"/>
  <c r="V34" i="229"/>
  <c r="U34" i="229"/>
  <c r="T34" i="229"/>
  <c r="S34" i="229"/>
  <c r="R34" i="229"/>
  <c r="Q34" i="229"/>
  <c r="P34" i="229"/>
  <c r="O34" i="229"/>
  <c r="N34" i="229"/>
  <c r="M34" i="229"/>
  <c r="L34" i="229"/>
  <c r="K34" i="229"/>
  <c r="F34" i="229"/>
  <c r="AJ33" i="229"/>
  <c r="AI33" i="229"/>
  <c r="AH33" i="229"/>
  <c r="AG33" i="229"/>
  <c r="AF33" i="229"/>
  <c r="AE33" i="229"/>
  <c r="AD33" i="229"/>
  <c r="AC33" i="229"/>
  <c r="AB33" i="229"/>
  <c r="AA33" i="229"/>
  <c r="Z33" i="229"/>
  <c r="Y33" i="229"/>
  <c r="X33" i="229"/>
  <c r="W33" i="229"/>
  <c r="V33" i="229"/>
  <c r="U33" i="229"/>
  <c r="T33" i="229"/>
  <c r="S33" i="229"/>
  <c r="R33" i="229"/>
  <c r="Q33" i="229"/>
  <c r="P33" i="229"/>
  <c r="O33" i="229"/>
  <c r="N33" i="229"/>
  <c r="M33" i="229"/>
  <c r="L33" i="229"/>
  <c r="K33" i="229"/>
  <c r="F33" i="229"/>
  <c r="AJ32" i="229"/>
  <c r="AI32" i="229"/>
  <c r="AH32" i="229"/>
  <c r="AG32" i="229"/>
  <c r="AF32" i="229"/>
  <c r="AE32" i="229"/>
  <c r="AD32" i="229"/>
  <c r="AC32" i="229"/>
  <c r="AB32" i="229"/>
  <c r="AA32" i="229"/>
  <c r="Z32" i="229"/>
  <c r="Y32" i="229"/>
  <c r="X32" i="229"/>
  <c r="W32" i="229"/>
  <c r="V32" i="229"/>
  <c r="U32" i="229"/>
  <c r="T32" i="229"/>
  <c r="S32" i="229"/>
  <c r="R32" i="229"/>
  <c r="Q32" i="229"/>
  <c r="P32" i="229"/>
  <c r="O32" i="229"/>
  <c r="N32" i="229"/>
  <c r="M32" i="229"/>
  <c r="L32" i="229"/>
  <c r="K32" i="229"/>
  <c r="F32" i="229"/>
  <c r="AJ31" i="229"/>
  <c r="AI31" i="229"/>
  <c r="AH31" i="229"/>
  <c r="AG31" i="229"/>
  <c r="AF31" i="229"/>
  <c r="AE31" i="229"/>
  <c r="AD31" i="229"/>
  <c r="AC31" i="229"/>
  <c r="AB31" i="229"/>
  <c r="AA31" i="229"/>
  <c r="Z31" i="229"/>
  <c r="Y31" i="229"/>
  <c r="X31" i="229"/>
  <c r="W31" i="229"/>
  <c r="V31" i="229"/>
  <c r="U31" i="229"/>
  <c r="T31" i="229"/>
  <c r="S31" i="229"/>
  <c r="R31" i="229"/>
  <c r="Q31" i="229"/>
  <c r="P31" i="229"/>
  <c r="O31" i="229"/>
  <c r="N31" i="229"/>
  <c r="M31" i="229"/>
  <c r="L31" i="229"/>
  <c r="K31" i="229"/>
  <c r="F31" i="229"/>
  <c r="AJ30" i="229"/>
  <c r="AI30" i="229"/>
  <c r="AH30" i="229"/>
  <c r="AG30" i="229"/>
  <c r="AF30" i="229"/>
  <c r="AE30" i="229"/>
  <c r="AD30" i="229"/>
  <c r="AC30" i="229"/>
  <c r="AB30" i="229"/>
  <c r="AA30" i="229"/>
  <c r="Z30" i="229"/>
  <c r="Y30" i="229"/>
  <c r="X30" i="229"/>
  <c r="W30" i="229"/>
  <c r="V30" i="229"/>
  <c r="U30" i="229"/>
  <c r="T30" i="229"/>
  <c r="S30" i="229"/>
  <c r="R30" i="229"/>
  <c r="Q30" i="229"/>
  <c r="P30" i="229"/>
  <c r="O30" i="229"/>
  <c r="N30" i="229"/>
  <c r="M30" i="229"/>
  <c r="L30" i="229"/>
  <c r="K30" i="229"/>
  <c r="F30" i="229"/>
  <c r="AJ29" i="229"/>
  <c r="AI29" i="229"/>
  <c r="AH29" i="229"/>
  <c r="AG29" i="229"/>
  <c r="AF29" i="229"/>
  <c r="AE29" i="229"/>
  <c r="AD29" i="229"/>
  <c r="AC29" i="229"/>
  <c r="AB29" i="229"/>
  <c r="AA29" i="229"/>
  <c r="Z29" i="229"/>
  <c r="Y29" i="229"/>
  <c r="X29" i="229"/>
  <c r="W29" i="229"/>
  <c r="V29" i="229"/>
  <c r="U29" i="229"/>
  <c r="T29" i="229"/>
  <c r="S29" i="229"/>
  <c r="R29" i="229"/>
  <c r="Q29" i="229"/>
  <c r="P29" i="229"/>
  <c r="O29" i="229"/>
  <c r="N29" i="229"/>
  <c r="M29" i="229"/>
  <c r="L29" i="229"/>
  <c r="K29" i="229"/>
  <c r="F29" i="229"/>
  <c r="AJ28" i="229"/>
  <c r="AI28" i="229"/>
  <c r="AH28" i="229"/>
  <c r="AG28" i="229"/>
  <c r="AF28" i="229"/>
  <c r="AE28" i="229"/>
  <c r="AD28" i="229"/>
  <c r="AC28" i="229"/>
  <c r="AB28" i="229"/>
  <c r="AA28" i="229"/>
  <c r="Z28" i="229"/>
  <c r="Y28" i="229"/>
  <c r="X28" i="229"/>
  <c r="W28" i="229"/>
  <c r="V28" i="229"/>
  <c r="U28" i="229"/>
  <c r="T28" i="229"/>
  <c r="S28" i="229"/>
  <c r="R28" i="229"/>
  <c r="Q28" i="229"/>
  <c r="P28" i="229"/>
  <c r="O28" i="229"/>
  <c r="N28" i="229"/>
  <c r="M28" i="229"/>
  <c r="L28" i="229"/>
  <c r="K28" i="229"/>
  <c r="F28" i="229"/>
  <c r="AJ27" i="229"/>
  <c r="AI27" i="229"/>
  <c r="AH27" i="229"/>
  <c r="AG27" i="229"/>
  <c r="AF27" i="229"/>
  <c r="AE27" i="229"/>
  <c r="AD27" i="229"/>
  <c r="AC27" i="229"/>
  <c r="AB27" i="229"/>
  <c r="AA27" i="229"/>
  <c r="Z27" i="229"/>
  <c r="Y27" i="229"/>
  <c r="X27" i="229"/>
  <c r="W27" i="229"/>
  <c r="V27" i="229"/>
  <c r="U27" i="229"/>
  <c r="T27" i="229"/>
  <c r="S27" i="229"/>
  <c r="R27" i="229"/>
  <c r="Q27" i="229"/>
  <c r="P27" i="229"/>
  <c r="O27" i="229"/>
  <c r="N27" i="229"/>
  <c r="M27" i="229"/>
  <c r="L27" i="229"/>
  <c r="K27" i="229"/>
  <c r="F27" i="229"/>
  <c r="AI26" i="229"/>
  <c r="AH26" i="229"/>
  <c r="AG26" i="229"/>
  <c r="AJ26" i="229" s="1"/>
  <c r="F26" i="229" s="1"/>
  <c r="AE26" i="229"/>
  <c r="AD26" i="229"/>
  <c r="AC26" i="229"/>
  <c r="AB26" i="229"/>
  <c r="AA26" i="229"/>
  <c r="AF26" i="229" s="1"/>
  <c r="Y26" i="229"/>
  <c r="X26" i="229"/>
  <c r="W26" i="229"/>
  <c r="V26" i="229"/>
  <c r="Z26" i="229" s="1"/>
  <c r="T26" i="229"/>
  <c r="S26" i="229"/>
  <c r="R26" i="229"/>
  <c r="Q26" i="229"/>
  <c r="U26" i="229" s="1"/>
  <c r="O26" i="229"/>
  <c r="N26" i="229"/>
  <c r="M26" i="229"/>
  <c r="L26" i="229"/>
  <c r="K26" i="229"/>
  <c r="P26" i="229" s="1"/>
  <c r="AI25" i="229"/>
  <c r="AH25" i="229"/>
  <c r="AG25" i="229"/>
  <c r="AJ25" i="229" s="1"/>
  <c r="F25" i="229" s="1"/>
  <c r="AE25" i="229"/>
  <c r="AD25" i="229"/>
  <c r="AC25" i="229"/>
  <c r="AB25" i="229"/>
  <c r="AA25" i="229"/>
  <c r="AF25" i="229" s="1"/>
  <c r="Y25" i="229"/>
  <c r="X25" i="229"/>
  <c r="W25" i="229"/>
  <c r="V25" i="229"/>
  <c r="Z25" i="229" s="1"/>
  <c r="T25" i="229"/>
  <c r="S25" i="229"/>
  <c r="R25" i="229"/>
  <c r="Q25" i="229"/>
  <c r="U25" i="229" s="1"/>
  <c r="O25" i="229"/>
  <c r="N25" i="229"/>
  <c r="M25" i="229"/>
  <c r="L25" i="229"/>
  <c r="K25" i="229"/>
  <c r="P25" i="229" s="1"/>
  <c r="AI24" i="229"/>
  <c r="AH24" i="229"/>
  <c r="AG24" i="229"/>
  <c r="AJ24" i="229" s="1"/>
  <c r="F24" i="229" s="1"/>
  <c r="AE24" i="229"/>
  <c r="AD24" i="229"/>
  <c r="AC24" i="229"/>
  <c r="AB24" i="229"/>
  <c r="AA24" i="229"/>
  <c r="AF24" i="229" s="1"/>
  <c r="Y24" i="229"/>
  <c r="X24" i="229"/>
  <c r="W24" i="229"/>
  <c r="V24" i="229"/>
  <c r="Z24" i="229" s="1"/>
  <c r="T24" i="229"/>
  <c r="S24" i="229"/>
  <c r="R24" i="229"/>
  <c r="Q24" i="229"/>
  <c r="U24" i="229" s="1"/>
  <c r="O24" i="229"/>
  <c r="N24" i="229"/>
  <c r="M24" i="229"/>
  <c r="L24" i="229"/>
  <c r="K24" i="229"/>
  <c r="P24" i="229" s="1"/>
  <c r="AJ23" i="229"/>
  <c r="F23" i="229" s="1"/>
  <c r="AI23" i="229"/>
  <c r="AH23" i="229"/>
  <c r="AG23" i="229"/>
  <c r="AE23" i="229"/>
  <c r="AD23" i="229"/>
  <c r="AC23" i="229"/>
  <c r="AB23" i="229"/>
  <c r="AA23" i="229"/>
  <c r="AF23" i="229" s="1"/>
  <c r="Y23" i="229"/>
  <c r="X23" i="229"/>
  <c r="W23" i="229"/>
  <c r="V23" i="229"/>
  <c r="Z23" i="229" s="1"/>
  <c r="T23" i="229"/>
  <c r="S23" i="229"/>
  <c r="R23" i="229"/>
  <c r="Q23" i="229"/>
  <c r="U23" i="229" s="1"/>
  <c r="O23" i="229"/>
  <c r="N23" i="229"/>
  <c r="M23" i="229"/>
  <c r="L23" i="229"/>
  <c r="K23" i="229"/>
  <c r="P23" i="229" s="1"/>
  <c r="AI22" i="229"/>
  <c r="AH22" i="229"/>
  <c r="AG22" i="229"/>
  <c r="AJ22" i="229" s="1"/>
  <c r="F22" i="229" s="1"/>
  <c r="AE22" i="229"/>
  <c r="AD22" i="229"/>
  <c r="AC22" i="229"/>
  <c r="AB22" i="229"/>
  <c r="AA22" i="229"/>
  <c r="AF22" i="229" s="1"/>
  <c r="Y22" i="229"/>
  <c r="X22" i="229"/>
  <c r="W22" i="229"/>
  <c r="V22" i="229"/>
  <c r="Z22" i="229" s="1"/>
  <c r="T22" i="229"/>
  <c r="S22" i="229"/>
  <c r="R22" i="229"/>
  <c r="Q22" i="229"/>
  <c r="U22" i="229" s="1"/>
  <c r="O22" i="229"/>
  <c r="N22" i="229"/>
  <c r="M22" i="229"/>
  <c r="L22" i="229"/>
  <c r="K22" i="229"/>
  <c r="P22" i="229" s="1"/>
  <c r="AI21" i="229"/>
  <c r="AH21" i="229"/>
  <c r="AG21" i="229"/>
  <c r="AJ21" i="229" s="1"/>
  <c r="F21" i="229" s="1"/>
  <c r="AE21" i="229"/>
  <c r="AD21" i="229"/>
  <c r="AC21" i="229"/>
  <c r="AB21" i="229"/>
  <c r="AA21" i="229"/>
  <c r="AF21" i="229" s="1"/>
  <c r="Y21" i="229"/>
  <c r="X21" i="229"/>
  <c r="W21" i="229"/>
  <c r="V21" i="229"/>
  <c r="Z21" i="229" s="1"/>
  <c r="T21" i="229"/>
  <c r="S21" i="229"/>
  <c r="R21" i="229"/>
  <c r="Q21" i="229"/>
  <c r="U21" i="229" s="1"/>
  <c r="O21" i="229"/>
  <c r="N21" i="229"/>
  <c r="M21" i="229"/>
  <c r="L21" i="229"/>
  <c r="K21" i="229"/>
  <c r="P21" i="229" s="1"/>
  <c r="AJ20" i="229"/>
  <c r="F20" i="229" s="1"/>
  <c r="AI20" i="229"/>
  <c r="AH20" i="229"/>
  <c r="AG20" i="229"/>
  <c r="AE20" i="229"/>
  <c r="AD20" i="229"/>
  <c r="AC20" i="229"/>
  <c r="AB20" i="229"/>
  <c r="AF20" i="229" s="1"/>
  <c r="AA20" i="229"/>
  <c r="Y20" i="229"/>
  <c r="X20" i="229"/>
  <c r="W20" i="229"/>
  <c r="Z20" i="229" s="1"/>
  <c r="V20" i="229"/>
  <c r="U20" i="229"/>
  <c r="T20" i="229"/>
  <c r="S20" i="229"/>
  <c r="R20" i="229"/>
  <c r="Q20" i="229"/>
  <c r="O20" i="229"/>
  <c r="N20" i="229"/>
  <c r="M20" i="229"/>
  <c r="L20" i="229"/>
  <c r="P20" i="229" s="1"/>
  <c r="K20" i="229"/>
  <c r="AI19" i="229"/>
  <c r="AH19" i="229"/>
  <c r="AG19" i="229"/>
  <c r="AJ19" i="229" s="1"/>
  <c r="F19" i="229" s="1"/>
  <c r="AE19" i="229"/>
  <c r="AD19" i="229"/>
  <c r="AC19" i="229"/>
  <c r="AB19" i="229"/>
  <c r="AA19" i="229"/>
  <c r="AF19" i="229" s="1"/>
  <c r="Y19" i="229"/>
  <c r="X19" i="229"/>
  <c r="W19" i="229"/>
  <c r="V19" i="229"/>
  <c r="Z19" i="229" s="1"/>
  <c r="T19" i="229"/>
  <c r="S19" i="229"/>
  <c r="R19" i="229"/>
  <c r="Q19" i="229"/>
  <c r="U19" i="229" s="1"/>
  <c r="O19" i="229"/>
  <c r="N19" i="229"/>
  <c r="M19" i="229"/>
  <c r="L19" i="229"/>
  <c r="K19" i="229"/>
  <c r="P19" i="229" s="1"/>
  <c r="AI18" i="229"/>
  <c r="AH18" i="229"/>
  <c r="AG18" i="229"/>
  <c r="AE18" i="229"/>
  <c r="AD18" i="229"/>
  <c r="AC18" i="229"/>
  <c r="AB18" i="229"/>
  <c r="AA18" i="229"/>
  <c r="AF18" i="229" s="1"/>
  <c r="Y18" i="229"/>
  <c r="X18" i="229"/>
  <c r="W18" i="229"/>
  <c r="V18" i="229"/>
  <c r="Z18" i="229" s="1"/>
  <c r="T18" i="229"/>
  <c r="S18" i="229"/>
  <c r="R18" i="229"/>
  <c r="Q18" i="229"/>
  <c r="U18" i="229" s="1"/>
  <c r="O18" i="229"/>
  <c r="N18" i="229"/>
  <c r="M18" i="229"/>
  <c r="L18" i="229"/>
  <c r="K18" i="229"/>
  <c r="AI17" i="229"/>
  <c r="AH17" i="229"/>
  <c r="AG17" i="229"/>
  <c r="AE17" i="229"/>
  <c r="AD17" i="229"/>
  <c r="AC17" i="229"/>
  <c r="AB17" i="229"/>
  <c r="AA17" i="229"/>
  <c r="Y17" i="229"/>
  <c r="X17" i="229"/>
  <c r="W17" i="229"/>
  <c r="V17" i="229"/>
  <c r="T17" i="229"/>
  <c r="S17" i="229"/>
  <c r="R17" i="229"/>
  <c r="Q17" i="229"/>
  <c r="U17" i="229" s="1"/>
  <c r="O17" i="229"/>
  <c r="N17" i="229"/>
  <c r="M17" i="229"/>
  <c r="L17" i="229"/>
  <c r="K17" i="229"/>
  <c r="P17" i="229" s="1"/>
  <c r="AI16" i="229"/>
  <c r="AH16" i="229"/>
  <c r="AG16" i="229"/>
  <c r="AJ16" i="229" s="1"/>
  <c r="F16" i="229" s="1"/>
  <c r="AE16" i="229"/>
  <c r="AD16" i="229"/>
  <c r="AC16" i="229"/>
  <c r="AB16" i="229"/>
  <c r="AA16" i="229"/>
  <c r="AF16" i="229" s="1"/>
  <c r="Y16" i="229"/>
  <c r="X16" i="229"/>
  <c r="W16" i="229"/>
  <c r="V16" i="229"/>
  <c r="Z16" i="229" s="1"/>
  <c r="T16" i="229"/>
  <c r="S16" i="229"/>
  <c r="R16" i="229"/>
  <c r="Q16" i="229"/>
  <c r="U16" i="229" s="1"/>
  <c r="O16" i="229"/>
  <c r="N16" i="229"/>
  <c r="M16" i="229"/>
  <c r="L16" i="229"/>
  <c r="K16" i="229"/>
  <c r="P16" i="229" s="1"/>
  <c r="AI15" i="229"/>
  <c r="AH15" i="229"/>
  <c r="AG15" i="229"/>
  <c r="AJ15" i="229" s="1"/>
  <c r="F15" i="229" s="1"/>
  <c r="AE15" i="229"/>
  <c r="AD15" i="229"/>
  <c r="AC15" i="229"/>
  <c r="AB15" i="229"/>
  <c r="AA15" i="229"/>
  <c r="AF15" i="229" s="1"/>
  <c r="Y15" i="229"/>
  <c r="X15" i="229"/>
  <c r="W15" i="229"/>
  <c r="V15" i="229"/>
  <c r="Z15" i="229" s="1"/>
  <c r="T15" i="229"/>
  <c r="S15" i="229"/>
  <c r="R15" i="229"/>
  <c r="Q15" i="229"/>
  <c r="U15" i="229" s="1"/>
  <c r="O15" i="229"/>
  <c r="N15" i="229"/>
  <c r="M15" i="229"/>
  <c r="L15" i="229"/>
  <c r="K15" i="229"/>
  <c r="P15" i="229" s="1"/>
  <c r="AJ14" i="229"/>
  <c r="F14" i="229" s="1"/>
  <c r="AI14" i="229"/>
  <c r="AH14" i="229"/>
  <c r="AG14" i="229"/>
  <c r="AE14" i="229"/>
  <c r="AD14" i="229"/>
  <c r="AC14" i="229"/>
  <c r="AB14" i="229"/>
  <c r="AF14" i="229" s="1"/>
  <c r="AA14" i="229"/>
  <c r="Y14" i="229"/>
  <c r="X14" i="229"/>
  <c r="W14" i="229"/>
  <c r="V14" i="229"/>
  <c r="Z14" i="229" s="1"/>
  <c r="T14" i="229"/>
  <c r="S14" i="229"/>
  <c r="R14" i="229"/>
  <c r="Q14" i="229"/>
  <c r="U14" i="229" s="1"/>
  <c r="O14" i="229"/>
  <c r="N14" i="229"/>
  <c r="M14" i="229"/>
  <c r="L14" i="229"/>
  <c r="P14" i="229" s="1"/>
  <c r="K14" i="229"/>
  <c r="AI13" i="229"/>
  <c r="AH13" i="229"/>
  <c r="AG13" i="229"/>
  <c r="AJ13" i="229" s="1"/>
  <c r="F13" i="229" s="1"/>
  <c r="AE13" i="229"/>
  <c r="AD13" i="229"/>
  <c r="AC13" i="229"/>
  <c r="AB13" i="229"/>
  <c r="AA13" i="229"/>
  <c r="AF13" i="229" s="1"/>
  <c r="Y13" i="229"/>
  <c r="X13" i="229"/>
  <c r="W13" i="229"/>
  <c r="V13" i="229"/>
  <c r="Z13" i="229" s="1"/>
  <c r="T13" i="229"/>
  <c r="S13" i="229"/>
  <c r="R13" i="229"/>
  <c r="Q13" i="229"/>
  <c r="U13" i="229" s="1"/>
  <c r="O13" i="229"/>
  <c r="N13" i="229"/>
  <c r="M13" i="229"/>
  <c r="L13" i="229"/>
  <c r="K13" i="229"/>
  <c r="P13" i="229" s="1"/>
  <c r="AI12" i="229"/>
  <c r="AH12" i="229"/>
  <c r="AG12" i="229"/>
  <c r="AE12" i="229"/>
  <c r="AD12" i="229"/>
  <c r="AC12" i="229"/>
  <c r="AB12" i="229"/>
  <c r="AA12" i="229"/>
  <c r="AF12" i="229" s="1"/>
  <c r="Y12" i="229"/>
  <c r="X12" i="229"/>
  <c r="W12" i="229"/>
  <c r="V12" i="229"/>
  <c r="T12" i="229"/>
  <c r="S12" i="229"/>
  <c r="R12" i="229"/>
  <c r="Q12" i="229"/>
  <c r="O12" i="229"/>
  <c r="N12" i="229"/>
  <c r="M12" i="229"/>
  <c r="L12" i="229"/>
  <c r="K12" i="229"/>
  <c r="P12" i="229" s="1"/>
  <c r="AI11" i="229"/>
  <c r="AH11" i="229"/>
  <c r="AG11" i="229"/>
  <c r="AE11" i="229"/>
  <c r="AD11" i="229"/>
  <c r="AC11" i="229"/>
  <c r="AF11" i="229" s="1"/>
  <c r="AB11" i="229"/>
  <c r="AA11" i="229"/>
  <c r="Y11" i="229"/>
  <c r="X11" i="229"/>
  <c r="W11" i="229"/>
  <c r="V11" i="229"/>
  <c r="T11" i="229"/>
  <c r="S11" i="229"/>
  <c r="R11" i="229"/>
  <c r="Q11" i="229"/>
  <c r="O11" i="229"/>
  <c r="N11" i="229"/>
  <c r="M11" i="229"/>
  <c r="L11" i="229"/>
  <c r="K11" i="229"/>
  <c r="AI10" i="229"/>
  <c r="AH10" i="229"/>
  <c r="AG10" i="229"/>
  <c r="AE10" i="229"/>
  <c r="AD10" i="229"/>
  <c r="AC10" i="229"/>
  <c r="AB10" i="229"/>
  <c r="AA10" i="229"/>
  <c r="Y10" i="229"/>
  <c r="X10" i="229"/>
  <c r="W10" i="229"/>
  <c r="V10" i="229"/>
  <c r="T10" i="229"/>
  <c r="S10" i="229"/>
  <c r="R10" i="229"/>
  <c r="Q10" i="229"/>
  <c r="O10" i="229"/>
  <c r="N10" i="229"/>
  <c r="M10" i="229"/>
  <c r="L10" i="229"/>
  <c r="K10" i="229"/>
  <c r="AI9" i="229"/>
  <c r="AH9" i="229"/>
  <c r="AG9" i="229"/>
  <c r="AJ9" i="229" s="1"/>
  <c r="AE9" i="229"/>
  <c r="AD9" i="229"/>
  <c r="AC9" i="229"/>
  <c r="AF9" i="229" s="1"/>
  <c r="AB9" i="229"/>
  <c r="AA9" i="229"/>
  <c r="Y9" i="229"/>
  <c r="X9" i="229"/>
  <c r="Z9" i="229" s="1"/>
  <c r="F9" i="229" s="1"/>
  <c r="W9" i="229"/>
  <c r="V9" i="229"/>
  <c r="T9" i="229"/>
  <c r="S9" i="229"/>
  <c r="U9" i="229" s="1"/>
  <c r="R9" i="229"/>
  <c r="Q9" i="229"/>
  <c r="O9" i="229"/>
  <c r="N9" i="229"/>
  <c r="M9" i="229"/>
  <c r="L9" i="229"/>
  <c r="K9" i="229"/>
  <c r="AI8" i="229"/>
  <c r="AH8" i="229"/>
  <c r="AJ8" i="229" s="1"/>
  <c r="AG8" i="229"/>
  <c r="AE8" i="229"/>
  <c r="AD8" i="229"/>
  <c r="AC8" i="229"/>
  <c r="AB8" i="229"/>
  <c r="AA8" i="229"/>
  <c r="Y8" i="229"/>
  <c r="X8" i="229"/>
  <c r="W8" i="229"/>
  <c r="V8" i="229"/>
  <c r="T8" i="229"/>
  <c r="S8" i="229"/>
  <c r="R8" i="229"/>
  <c r="Q8" i="229"/>
  <c r="O8" i="229"/>
  <c r="N8" i="229"/>
  <c r="M8" i="229"/>
  <c r="L8" i="229"/>
  <c r="K8" i="229"/>
  <c r="AI7" i="229"/>
  <c r="AH7" i="229"/>
  <c r="AJ7" i="229" s="1"/>
  <c r="AG7" i="229"/>
  <c r="AE7" i="229"/>
  <c r="AD7" i="229"/>
  <c r="AC7" i="229"/>
  <c r="AB7" i="229"/>
  <c r="AA7" i="229"/>
  <c r="Y7" i="229"/>
  <c r="X7" i="229"/>
  <c r="W7" i="229"/>
  <c r="V7" i="229"/>
  <c r="T7" i="229"/>
  <c r="S7" i="229"/>
  <c r="R7" i="229"/>
  <c r="Q7" i="229"/>
  <c r="O7" i="229"/>
  <c r="N7" i="229"/>
  <c r="M7" i="229"/>
  <c r="L7" i="229"/>
  <c r="K7" i="229"/>
  <c r="AJ6" i="229"/>
  <c r="AI6" i="229"/>
  <c r="AH6" i="229"/>
  <c r="AG6" i="229"/>
  <c r="AF6" i="229"/>
  <c r="AE6" i="229"/>
  <c r="AD6" i="229"/>
  <c r="AC6" i="229"/>
  <c r="AB6" i="229"/>
  <c r="AA6" i="229"/>
  <c r="Y6" i="229"/>
  <c r="X6" i="229"/>
  <c r="W6" i="229"/>
  <c r="V6" i="229"/>
  <c r="T6" i="229"/>
  <c r="U6" i="229" s="1"/>
  <c r="S6" i="229"/>
  <c r="R6" i="229"/>
  <c r="Q6" i="229"/>
  <c r="O6" i="229"/>
  <c r="N6" i="229"/>
  <c r="P6" i="229" s="1"/>
  <c r="M6" i="229"/>
  <c r="L6" i="229"/>
  <c r="K6" i="229"/>
  <c r="AI5" i="229"/>
  <c r="AH5" i="229"/>
  <c r="AG5" i="229"/>
  <c r="AE5" i="229"/>
  <c r="AD5" i="229"/>
  <c r="AC5" i="229"/>
  <c r="AB5" i="229"/>
  <c r="AA5" i="229"/>
  <c r="Y5" i="229"/>
  <c r="X5" i="229"/>
  <c r="W5" i="229"/>
  <c r="V5" i="229"/>
  <c r="T5" i="229"/>
  <c r="S5" i="229"/>
  <c r="R5" i="229"/>
  <c r="Q5" i="229"/>
  <c r="O5" i="229"/>
  <c r="N5" i="229"/>
  <c r="M5" i="229"/>
  <c r="L5" i="229"/>
  <c r="K5" i="229"/>
  <c r="AI4" i="229"/>
  <c r="AH4" i="229"/>
  <c r="AJ4" i="229" s="1"/>
  <c r="AG4" i="229"/>
  <c r="AE4" i="229"/>
  <c r="AD4" i="229"/>
  <c r="AC4" i="229"/>
  <c r="AB4" i="229"/>
  <c r="AA4" i="229"/>
  <c r="Y4" i="229"/>
  <c r="X4" i="229"/>
  <c r="W4" i="229"/>
  <c r="V4" i="229"/>
  <c r="Z4" i="229" s="1"/>
  <c r="F4" i="229" s="1"/>
  <c r="T4" i="229"/>
  <c r="U4" i="229" s="1"/>
  <c r="S4" i="229"/>
  <c r="R4" i="229"/>
  <c r="Q4" i="229"/>
  <c r="O4" i="229"/>
  <c r="N4" i="229"/>
  <c r="M4" i="229"/>
  <c r="L4" i="229"/>
  <c r="K4" i="229"/>
  <c r="A5" i="113"/>
  <c r="F13" i="107"/>
  <c r="J43" i="244"/>
  <c r="H40" i="244"/>
  <c r="H43" i="244"/>
  <c r="J40" i="244"/>
  <c r="H33" i="244"/>
  <c r="D19" i="113"/>
  <c r="J47" i="244"/>
  <c r="H47" i="244"/>
  <c r="J33" i="244"/>
  <c r="D61" i="231" l="1"/>
  <c r="AJ15" i="230"/>
  <c r="F15" i="230" s="1"/>
  <c r="D57" i="229"/>
  <c r="AJ17" i="229"/>
  <c r="F17" i="229" s="1"/>
  <c r="D50" i="229"/>
  <c r="D61" i="229"/>
  <c r="G54" i="237"/>
  <c r="D56" i="237"/>
  <c r="E61" i="237"/>
  <c r="C33" i="244"/>
  <c r="C40" i="244"/>
  <c r="C68" i="244" s="1"/>
  <c r="C47" i="244"/>
  <c r="G54" i="235"/>
  <c r="D56" i="235"/>
  <c r="AF10" i="229"/>
  <c r="U20" i="237"/>
  <c r="Z20" i="237"/>
  <c r="AF20" i="237"/>
  <c r="P10" i="237"/>
  <c r="AJ10" i="237"/>
  <c r="F10" i="237" s="1"/>
  <c r="P8" i="237"/>
  <c r="U6" i="237"/>
  <c r="Z6" i="237"/>
  <c r="P29" i="237"/>
  <c r="AF29" i="237"/>
  <c r="P28" i="237"/>
  <c r="P27" i="237"/>
  <c r="AJ25" i="237"/>
  <c r="F25" i="237" s="1"/>
  <c r="P20" i="237"/>
  <c r="U15" i="237"/>
  <c r="Z15" i="237"/>
  <c r="AF15" i="237"/>
  <c r="U29" i="237"/>
  <c r="Z29" i="237"/>
  <c r="P26" i="237"/>
  <c r="P23" i="237"/>
  <c r="U23" i="237"/>
  <c r="Z23" i="237"/>
  <c r="AF23" i="237"/>
  <c r="U17" i="237"/>
  <c r="Z17" i="237"/>
  <c r="U16" i="237"/>
  <c r="Z16" i="237"/>
  <c r="P15" i="237"/>
  <c r="AJ14" i="237"/>
  <c r="F14" i="237" s="1"/>
  <c r="P14" i="237"/>
  <c r="U10" i="237"/>
  <c r="AF10" i="237"/>
  <c r="AJ6" i="237"/>
  <c r="F6" i="237" s="1"/>
  <c r="E50" i="237" s="1"/>
  <c r="C50" i="237" s="1"/>
  <c r="G50" i="237" s="1"/>
  <c r="C47" i="236"/>
  <c r="C48" i="236" s="1"/>
  <c r="G48" i="236" s="1"/>
  <c r="AJ28" i="236"/>
  <c r="F28" i="236" s="1"/>
  <c r="AJ27" i="236"/>
  <c r="F27" i="236" s="1"/>
  <c r="Z26" i="236"/>
  <c r="U26" i="236"/>
  <c r="AF24" i="236"/>
  <c r="AJ24" i="236"/>
  <c r="F24" i="236" s="1"/>
  <c r="U22" i="236"/>
  <c r="Z22" i="236"/>
  <c r="AF22" i="236"/>
  <c r="U21" i="236"/>
  <c r="Z21" i="236"/>
  <c r="AF21" i="236"/>
  <c r="U15" i="236"/>
  <c r="Z15" i="236"/>
  <c r="AF15" i="236"/>
  <c r="AJ15" i="236"/>
  <c r="F15" i="236" s="1"/>
  <c r="AJ14" i="236"/>
  <c r="F14" i="236" s="1"/>
  <c r="P13" i="236"/>
  <c r="AJ11" i="236"/>
  <c r="F11" i="236" s="1"/>
  <c r="Z4" i="236"/>
  <c r="D66" i="236"/>
  <c r="D68" i="236" s="1"/>
  <c r="U30" i="236"/>
  <c r="Z30" i="236"/>
  <c r="F26" i="236"/>
  <c r="U28" i="236"/>
  <c r="Z28" i="236"/>
  <c r="AF28" i="236"/>
  <c r="U27" i="236"/>
  <c r="Z27" i="236"/>
  <c r="AF27" i="236"/>
  <c r="P24" i="236"/>
  <c r="P21" i="236"/>
  <c r="P20" i="236"/>
  <c r="U19" i="236"/>
  <c r="Z19" i="236"/>
  <c r="U17" i="236"/>
  <c r="Z17" i="236"/>
  <c r="AF17" i="236"/>
  <c r="P15" i="236"/>
  <c r="U14" i="236"/>
  <c r="Z14" i="236"/>
  <c r="AJ13" i="236"/>
  <c r="F13" i="236" s="1"/>
  <c r="P11" i="236"/>
  <c r="P10" i="236"/>
  <c r="AJ8" i="236"/>
  <c r="F8" i="236" s="1"/>
  <c r="AF4" i="236"/>
  <c r="P5" i="236"/>
  <c r="P8" i="236"/>
  <c r="Z9" i="236"/>
  <c r="AF9" i="236"/>
  <c r="AF10" i="236"/>
  <c r="U20" i="236"/>
  <c r="AJ4" i="236"/>
  <c r="F4" i="236" s="1"/>
  <c r="AF20" i="236"/>
  <c r="P4" i="236"/>
  <c r="Z5" i="236"/>
  <c r="AF5" i="236"/>
  <c r="AF8" i="236"/>
  <c r="P9" i="236"/>
  <c r="P14" i="236"/>
  <c r="AF18" i="236"/>
  <c r="AF19" i="236"/>
  <c r="AJ20" i="236"/>
  <c r="F20" i="236" s="1"/>
  <c r="P30" i="236"/>
  <c r="P31" i="236"/>
  <c r="AJ31" i="236"/>
  <c r="F31" i="236" s="1"/>
  <c r="U21" i="235"/>
  <c r="Z21" i="235"/>
  <c r="AF21" i="235"/>
  <c r="U16" i="235"/>
  <c r="Z16" i="235"/>
  <c r="AF16" i="235"/>
  <c r="AJ15" i="235"/>
  <c r="F15" i="235" s="1"/>
  <c r="P15" i="235"/>
  <c r="U9" i="235"/>
  <c r="Z9" i="235"/>
  <c r="AF9" i="235"/>
  <c r="P7" i="235"/>
  <c r="AJ7" i="235"/>
  <c r="F7" i="235" s="1"/>
  <c r="P26" i="235"/>
  <c r="P21" i="235"/>
  <c r="AJ21" i="235"/>
  <c r="F21" i="235" s="1"/>
  <c r="AJ16" i="235"/>
  <c r="F16" i="235" s="1"/>
  <c r="P16" i="235"/>
  <c r="U15" i="235"/>
  <c r="Z15" i="235"/>
  <c r="AF15" i="235"/>
  <c r="P14" i="235"/>
  <c r="Z14" i="235"/>
  <c r="AF14" i="235"/>
  <c r="U7" i="235"/>
  <c r="Z7" i="235"/>
  <c r="AF7" i="235"/>
  <c r="AJ6" i="235"/>
  <c r="F6" i="235" s="1"/>
  <c r="U6" i="235"/>
  <c r="Z6" i="235"/>
  <c r="P4" i="235"/>
  <c r="P10" i="235"/>
  <c r="Z18" i="235"/>
  <c r="AF18" i="235"/>
  <c r="AJ19" i="235"/>
  <c r="F19" i="235" s="1"/>
  <c r="U20" i="235"/>
  <c r="Z20" i="235"/>
  <c r="AF20" i="235"/>
  <c r="AF26" i="235"/>
  <c r="AJ4" i="235"/>
  <c r="F4" i="235" s="1"/>
  <c r="U5" i="235"/>
  <c r="Z5" i="235"/>
  <c r="AF5" i="235"/>
  <c r="U8" i="235"/>
  <c r="Z8" i="235"/>
  <c r="AF8" i="235"/>
  <c r="P9" i="235"/>
  <c r="Z10" i="235"/>
  <c r="AF10" i="235"/>
  <c r="P18" i="235"/>
  <c r="U19" i="235"/>
  <c r="D66" i="235"/>
  <c r="E61" i="235"/>
  <c r="C47" i="235"/>
  <c r="C49" i="235" s="1"/>
  <c r="G49" i="235" s="1"/>
  <c r="AJ24" i="234"/>
  <c r="F24" i="234" s="1"/>
  <c r="U15" i="234"/>
  <c r="AF15" i="234"/>
  <c r="P13" i="234"/>
  <c r="Z10" i="234"/>
  <c r="AF10" i="234"/>
  <c r="U6" i="234"/>
  <c r="Z6" i="234"/>
  <c r="AF6" i="234"/>
  <c r="U5" i="234"/>
  <c r="Z5" i="234"/>
  <c r="P24" i="234"/>
  <c r="Z24" i="234"/>
  <c r="AF24" i="234"/>
  <c r="Z18" i="234"/>
  <c r="AF18" i="234"/>
  <c r="AJ17" i="234"/>
  <c r="F17" i="234" s="1"/>
  <c r="P17" i="234"/>
  <c r="P15" i="234"/>
  <c r="U13" i="234"/>
  <c r="AF13" i="234"/>
  <c r="P12" i="234"/>
  <c r="U12" i="234"/>
  <c r="Z12" i="234"/>
  <c r="AF12" i="234"/>
  <c r="P10" i="234"/>
  <c r="AJ9" i="234"/>
  <c r="F9" i="234" s="1"/>
  <c r="C57" i="234" s="1"/>
  <c r="P9" i="234"/>
  <c r="P6" i="234"/>
  <c r="Z4" i="234"/>
  <c r="AF4" i="234"/>
  <c r="D62" i="234"/>
  <c r="E61" i="234"/>
  <c r="P32" i="233"/>
  <c r="AJ31" i="233"/>
  <c r="F31" i="233" s="1"/>
  <c r="P30" i="233"/>
  <c r="Z26" i="233"/>
  <c r="AJ23" i="233"/>
  <c r="F23" i="233" s="1"/>
  <c r="P21" i="233"/>
  <c r="AF18" i="233"/>
  <c r="Z12" i="233"/>
  <c r="AF12" i="233"/>
  <c r="P7" i="233"/>
  <c r="D66" i="233"/>
  <c r="C47" i="233"/>
  <c r="C66" i="233" s="1"/>
  <c r="P33" i="233"/>
  <c r="U32" i="233"/>
  <c r="Z32" i="233"/>
  <c r="AF32" i="233"/>
  <c r="P31" i="233"/>
  <c r="F26" i="233"/>
  <c r="U26" i="233"/>
  <c r="P23" i="233"/>
  <c r="U23" i="233"/>
  <c r="Z23" i="233"/>
  <c r="AF23" i="233"/>
  <c r="U21" i="233"/>
  <c r="Z21" i="233"/>
  <c r="AF21" i="233"/>
  <c r="AF20" i="233"/>
  <c r="U19" i="233"/>
  <c r="Z19" i="233"/>
  <c r="P14" i="233"/>
  <c r="P10" i="233"/>
  <c r="Z8" i="233"/>
  <c r="AJ7" i="233"/>
  <c r="F7" i="233" s="1"/>
  <c r="U6" i="233"/>
  <c r="Z6" i="233"/>
  <c r="U5" i="233"/>
  <c r="Z4" i="233"/>
  <c r="E61" i="233"/>
  <c r="P4" i="233"/>
  <c r="Z5" i="233"/>
  <c r="AF5" i="233"/>
  <c r="AF8" i="233"/>
  <c r="P9" i="233"/>
  <c r="AF14" i="233"/>
  <c r="P19" i="233"/>
  <c r="AJ19" i="233"/>
  <c r="F19" i="233" s="1"/>
  <c r="U20" i="233"/>
  <c r="AF4" i="233"/>
  <c r="P5" i="233"/>
  <c r="P8" i="233"/>
  <c r="Z9" i="233"/>
  <c r="AF9" i="233"/>
  <c r="AF10" i="233"/>
  <c r="AJ20" i="233"/>
  <c r="F20" i="233" s="1"/>
  <c r="AF30" i="233"/>
  <c r="AF31" i="233"/>
  <c r="C57" i="237"/>
  <c r="D66" i="237"/>
  <c r="D61" i="237"/>
  <c r="C55" i="237"/>
  <c r="C47" i="237"/>
  <c r="C61" i="237" s="1"/>
  <c r="C56" i="237"/>
  <c r="D62" i="237"/>
  <c r="E48" i="237"/>
  <c r="E49" i="237"/>
  <c r="D55" i="237"/>
  <c r="E55" i="237"/>
  <c r="E56" i="237"/>
  <c r="D66" i="234"/>
  <c r="C47" i="234"/>
  <c r="D61" i="234"/>
  <c r="C55" i="234"/>
  <c r="G55" i="234" s="1"/>
  <c r="C56" i="234"/>
  <c r="G56" i="234" s="1"/>
  <c r="D48" i="234"/>
  <c r="C57" i="235"/>
  <c r="D69" i="236"/>
  <c r="E48" i="234"/>
  <c r="D55" i="234"/>
  <c r="E55" i="234"/>
  <c r="E56" i="234"/>
  <c r="C57" i="236"/>
  <c r="C66" i="236"/>
  <c r="G47" i="236"/>
  <c r="C49" i="236"/>
  <c r="G49" i="236" s="1"/>
  <c r="C61" i="236"/>
  <c r="D48" i="235"/>
  <c r="D49" i="235"/>
  <c r="C55" i="235"/>
  <c r="C56" i="235"/>
  <c r="D62" i="235"/>
  <c r="D48" i="236"/>
  <c r="D49" i="236"/>
  <c r="C55" i="236"/>
  <c r="G55" i="236" s="1"/>
  <c r="C56" i="236"/>
  <c r="G56" i="236" s="1"/>
  <c r="D62" i="236"/>
  <c r="E48" i="235"/>
  <c r="D55" i="235"/>
  <c r="E48" i="236"/>
  <c r="D55" i="236"/>
  <c r="E55" i="235"/>
  <c r="E56" i="235"/>
  <c r="E55" i="236"/>
  <c r="E56" i="236"/>
  <c r="D69" i="233"/>
  <c r="D48" i="233"/>
  <c r="D49" i="233"/>
  <c r="C55" i="233"/>
  <c r="G55" i="233" s="1"/>
  <c r="C56" i="233"/>
  <c r="G56" i="233" s="1"/>
  <c r="D62" i="233"/>
  <c r="E48" i="233"/>
  <c r="D55" i="233"/>
  <c r="G47" i="233"/>
  <c r="E55" i="233"/>
  <c r="E56" i="233"/>
  <c r="C47" i="232"/>
  <c r="C66" i="232" s="1"/>
  <c r="G66" i="232" s="1"/>
  <c r="P20" i="232"/>
  <c r="U19" i="232"/>
  <c r="Z19" i="232"/>
  <c r="AF19" i="232"/>
  <c r="U16" i="232"/>
  <c r="AF16" i="232"/>
  <c r="AJ15" i="232"/>
  <c r="F15" i="232" s="1"/>
  <c r="U5" i="232"/>
  <c r="Z5" i="232"/>
  <c r="AF5" i="232"/>
  <c r="AJ31" i="232"/>
  <c r="F31" i="232" s="1"/>
  <c r="P31" i="232"/>
  <c r="P30" i="232"/>
  <c r="U30" i="232"/>
  <c r="Z30" i="232"/>
  <c r="AF30" i="232"/>
  <c r="AJ28" i="232"/>
  <c r="F28" i="232" s="1"/>
  <c r="U26" i="232"/>
  <c r="Z26" i="232"/>
  <c r="F26" i="232" s="1"/>
  <c r="U21" i="232"/>
  <c r="Z21" i="232"/>
  <c r="U20" i="232"/>
  <c r="Z20" i="232"/>
  <c r="AF20" i="232"/>
  <c r="AJ19" i="232"/>
  <c r="F19" i="232" s="1"/>
  <c r="P19" i="232"/>
  <c r="P13" i="232"/>
  <c r="U9" i="232"/>
  <c r="U8" i="232"/>
  <c r="Z8" i="232"/>
  <c r="AF8" i="232"/>
  <c r="AJ5" i="232"/>
  <c r="F5" i="232" s="1"/>
  <c r="P5" i="232"/>
  <c r="Z4" i="232"/>
  <c r="D66" i="232"/>
  <c r="D69" i="232" s="1"/>
  <c r="P4" i="232"/>
  <c r="AJ16" i="232"/>
  <c r="F16" i="232" s="1"/>
  <c r="AF23" i="232"/>
  <c r="P24" i="232"/>
  <c r="Z25" i="232"/>
  <c r="AF25" i="232"/>
  <c r="AF27" i="232"/>
  <c r="P28" i="232"/>
  <c r="AF10" i="232"/>
  <c r="AF11" i="232"/>
  <c r="Z13" i="232"/>
  <c r="AF13" i="232"/>
  <c r="AF14" i="232"/>
  <c r="AF15" i="232"/>
  <c r="P16" i="232"/>
  <c r="Z17" i="232"/>
  <c r="AF17" i="232"/>
  <c r="AF18" i="232"/>
  <c r="P23" i="232"/>
  <c r="AJ23" i="232"/>
  <c r="F23" i="232" s="1"/>
  <c r="U24" i="232"/>
  <c r="P27" i="232"/>
  <c r="AJ27" i="232"/>
  <c r="F27" i="232" s="1"/>
  <c r="U28" i="232"/>
  <c r="AF4" i="232"/>
  <c r="P10" i="232"/>
  <c r="P11" i="232"/>
  <c r="AJ11" i="232"/>
  <c r="F11" i="232" s="1"/>
  <c r="C57" i="232"/>
  <c r="E57" i="232" s="1"/>
  <c r="E61" i="232"/>
  <c r="C48" i="232"/>
  <c r="G48" i="232" s="1"/>
  <c r="D48" i="232"/>
  <c r="D49" i="232"/>
  <c r="C55" i="232"/>
  <c r="G55" i="232" s="1"/>
  <c r="C56" i="232"/>
  <c r="G56" i="232" s="1"/>
  <c r="D62" i="232"/>
  <c r="C49" i="232"/>
  <c r="G49" i="232" s="1"/>
  <c r="E48" i="232"/>
  <c r="D55" i="232"/>
  <c r="G47" i="232"/>
  <c r="E55" i="232"/>
  <c r="E56" i="232"/>
  <c r="C47" i="231"/>
  <c r="C66" i="231" s="1"/>
  <c r="G66" i="231" s="1"/>
  <c r="P17" i="231"/>
  <c r="U10" i="231"/>
  <c r="U8" i="231"/>
  <c r="Z7" i="231"/>
  <c r="F7" i="231" s="1"/>
  <c r="AJ6" i="231"/>
  <c r="AJ5" i="231"/>
  <c r="F14" i="231"/>
  <c r="AJ15" i="231"/>
  <c r="F15" i="231" s="1"/>
  <c r="Z12" i="231"/>
  <c r="F12" i="231" s="1"/>
  <c r="AF12" i="231"/>
  <c r="AJ10" i="231"/>
  <c r="AJ9" i="231"/>
  <c r="Z8" i="231"/>
  <c r="F8" i="231" s="1"/>
  <c r="U6" i="231"/>
  <c r="Z6" i="231"/>
  <c r="F6" i="231" s="1"/>
  <c r="Z5" i="231"/>
  <c r="F5" i="231" s="1"/>
  <c r="C57" i="231" s="1"/>
  <c r="U5" i="231"/>
  <c r="D66" i="231"/>
  <c r="AF7" i="231"/>
  <c r="AJ7" i="231"/>
  <c r="AJ8" i="231"/>
  <c r="U12" i="231"/>
  <c r="Z13" i="231"/>
  <c r="F13" i="231" s="1"/>
  <c r="AF15" i="231"/>
  <c r="U4" i="231"/>
  <c r="P7" i="231"/>
  <c r="U13" i="231"/>
  <c r="AF11" i="231"/>
  <c r="E61" i="231"/>
  <c r="C48" i="231"/>
  <c r="G48" i="231" s="1"/>
  <c r="D48" i="231"/>
  <c r="D49" i="231"/>
  <c r="C55" i="231"/>
  <c r="G55" i="231" s="1"/>
  <c r="C56" i="231"/>
  <c r="G56" i="231" s="1"/>
  <c r="E48" i="231"/>
  <c r="D55" i="231"/>
  <c r="E55" i="231"/>
  <c r="E56" i="231"/>
  <c r="Z18" i="230"/>
  <c r="AF18" i="230"/>
  <c r="U13" i="230"/>
  <c r="AF13" i="230"/>
  <c r="U11" i="230"/>
  <c r="Z10" i="230"/>
  <c r="F10" i="230" s="1"/>
  <c r="AF10" i="230"/>
  <c r="AJ10" i="230"/>
  <c r="U4" i="230"/>
  <c r="Z4" i="230"/>
  <c r="F4" i="230" s="1"/>
  <c r="P20" i="230"/>
  <c r="U15" i="230"/>
  <c r="Z15" i="230"/>
  <c r="P13" i="230"/>
  <c r="Z13" i="230"/>
  <c r="AJ13" i="230"/>
  <c r="U12" i="230"/>
  <c r="Z12" i="230"/>
  <c r="F12" i="230" s="1"/>
  <c r="AF12" i="230"/>
  <c r="P10" i="230"/>
  <c r="Z8" i="230"/>
  <c r="F8" i="230" s="1"/>
  <c r="Z6" i="230"/>
  <c r="F6" i="230" s="1"/>
  <c r="U5" i="230"/>
  <c r="D66" i="230"/>
  <c r="D69" i="230" s="1"/>
  <c r="P4" i="230"/>
  <c r="AJ8" i="230"/>
  <c r="P11" i="230"/>
  <c r="P12" i="230"/>
  <c r="Z14" i="230"/>
  <c r="AF14" i="230"/>
  <c r="AJ20" i="230"/>
  <c r="F20" i="230" s="1"/>
  <c r="D57" i="230" s="1"/>
  <c r="AF7" i="230"/>
  <c r="AJ4" i="230"/>
  <c r="P7" i="230"/>
  <c r="P8" i="230"/>
  <c r="U9" i="230"/>
  <c r="Z9" i="230"/>
  <c r="F9" i="230" s="1"/>
  <c r="AJ11" i="230"/>
  <c r="AJ12" i="230"/>
  <c r="P14" i="230"/>
  <c r="U17" i="230"/>
  <c r="Z17" i="230"/>
  <c r="AF17" i="230"/>
  <c r="U20" i="230"/>
  <c r="E61" i="230"/>
  <c r="C47" i="230"/>
  <c r="C66" i="230" s="1"/>
  <c r="C67" i="230" s="1"/>
  <c r="G67" i="230" s="1"/>
  <c r="C48" i="230"/>
  <c r="G48" i="230" s="1"/>
  <c r="D48" i="230"/>
  <c r="C55" i="230"/>
  <c r="G55" i="230" s="1"/>
  <c r="C56" i="230"/>
  <c r="G56" i="230" s="1"/>
  <c r="E48" i="230"/>
  <c r="D55" i="230"/>
  <c r="D61" i="230"/>
  <c r="E55" i="230"/>
  <c r="E56" i="230"/>
  <c r="D66" i="229"/>
  <c r="D68" i="229" s="1"/>
  <c r="Z17" i="229"/>
  <c r="AF17" i="229"/>
  <c r="P11" i="229"/>
  <c r="Z8" i="229"/>
  <c r="F8" i="229" s="1"/>
  <c r="P18" i="229"/>
  <c r="AJ18" i="229"/>
  <c r="F18" i="229" s="1"/>
  <c r="U12" i="229"/>
  <c r="Z12" i="229"/>
  <c r="F12" i="229" s="1"/>
  <c r="AJ12" i="229"/>
  <c r="U11" i="229"/>
  <c r="Z11" i="229"/>
  <c r="F11" i="229" s="1"/>
  <c r="P10" i="229"/>
  <c r="AJ10" i="229"/>
  <c r="U8" i="229"/>
  <c r="P7" i="229"/>
  <c r="U7" i="229"/>
  <c r="Z7" i="229"/>
  <c r="F7" i="229" s="1"/>
  <c r="Z6" i="229"/>
  <c r="F6" i="229" s="1"/>
  <c r="U5" i="229"/>
  <c r="Z5" i="229"/>
  <c r="F5" i="229" s="1"/>
  <c r="AF4" i="229"/>
  <c r="AF7" i="229"/>
  <c r="AF8" i="229"/>
  <c r="AJ5" i="229"/>
  <c r="P9" i="229"/>
  <c r="Z10" i="229"/>
  <c r="F10" i="229" s="1"/>
  <c r="P5" i="229"/>
  <c r="P4" i="229"/>
  <c r="AF5" i="229"/>
  <c r="P8" i="229"/>
  <c r="U10" i="229"/>
  <c r="AJ11" i="229"/>
  <c r="E61" i="229"/>
  <c r="C47" i="229"/>
  <c r="C66" i="229" s="1"/>
  <c r="C68" i="229" s="1"/>
  <c r="G68" i="229" s="1"/>
  <c r="D48" i="229"/>
  <c r="D49" i="229"/>
  <c r="C55" i="229"/>
  <c r="G55" i="229" s="1"/>
  <c r="C56" i="229"/>
  <c r="G56" i="229" s="1"/>
  <c r="D62" i="229"/>
  <c r="C49" i="229"/>
  <c r="G49" i="229" s="1"/>
  <c r="E48" i="229"/>
  <c r="D55" i="229"/>
  <c r="C48" i="229"/>
  <c r="G48" i="229" s="1"/>
  <c r="E55" i="229"/>
  <c r="E56" i="229"/>
  <c r="D50" i="187"/>
  <c r="D47" i="187"/>
  <c r="D49" i="187" s="1"/>
  <c r="D47" i="183"/>
  <c r="D48" i="183" s="1"/>
  <c r="H42" i="244"/>
  <c r="H68" i="244"/>
  <c r="J68" i="244"/>
  <c r="H41" i="244"/>
  <c r="H49" i="244"/>
  <c r="H34" i="244"/>
  <c r="H36" i="244"/>
  <c r="J35" i="244"/>
  <c r="J48" i="244"/>
  <c r="J36" i="244"/>
  <c r="J41" i="244"/>
  <c r="J42" i="244"/>
  <c r="J49" i="244"/>
  <c r="H35" i="244"/>
  <c r="J34" i="244"/>
  <c r="H48" i="244"/>
  <c r="C57" i="230" l="1"/>
  <c r="E57" i="230" s="1"/>
  <c r="D57" i="231"/>
  <c r="D50" i="231"/>
  <c r="C67" i="231"/>
  <c r="G67" i="231" s="1"/>
  <c r="D50" i="230"/>
  <c r="D62" i="230" s="1"/>
  <c r="F13" i="230"/>
  <c r="G47" i="230"/>
  <c r="C49" i="230"/>
  <c r="G49" i="230" s="1"/>
  <c r="G51" i="230" s="1"/>
  <c r="D67" i="229"/>
  <c r="D69" i="229"/>
  <c r="C61" i="229"/>
  <c r="G56" i="237"/>
  <c r="G55" i="237"/>
  <c r="C36" i="244"/>
  <c r="C35" i="244"/>
  <c r="K35" i="244" s="1"/>
  <c r="C48" i="244"/>
  <c r="C34" i="244"/>
  <c r="K34" i="244" s="1"/>
  <c r="C49" i="244"/>
  <c r="K33" i="244"/>
  <c r="C60" i="244"/>
  <c r="K60" i="244" s="1"/>
  <c r="C54" i="244"/>
  <c r="G56" i="235"/>
  <c r="C75" i="244"/>
  <c r="E54" i="244"/>
  <c r="G55" i="235"/>
  <c r="E57" i="234"/>
  <c r="G57" i="234"/>
  <c r="C68" i="231"/>
  <c r="G68" i="231" s="1"/>
  <c r="E66" i="231"/>
  <c r="E68" i="231" s="1"/>
  <c r="G47" i="231"/>
  <c r="C49" i="231"/>
  <c r="G49" i="231" s="1"/>
  <c r="G51" i="231" s="1"/>
  <c r="C61" i="231"/>
  <c r="G51" i="236"/>
  <c r="D67" i="236"/>
  <c r="E50" i="236"/>
  <c r="C50" i="236" s="1"/>
  <c r="C69" i="236" s="1"/>
  <c r="C66" i="235"/>
  <c r="E66" i="235" s="1"/>
  <c r="E50" i="235"/>
  <c r="C50" i="235" s="1"/>
  <c r="C69" i="235" s="1"/>
  <c r="C61" i="235"/>
  <c r="C48" i="235"/>
  <c r="G48" i="235" s="1"/>
  <c r="G47" i="235"/>
  <c r="D69" i="235"/>
  <c r="D68" i="235"/>
  <c r="D67" i="235"/>
  <c r="E50" i="234"/>
  <c r="C50" i="234" s="1"/>
  <c r="C69" i="234" s="1"/>
  <c r="C48" i="233"/>
  <c r="G48" i="233" s="1"/>
  <c r="C49" i="233"/>
  <c r="G49" i="233" s="1"/>
  <c r="E66" i="233"/>
  <c r="E68" i="233" s="1"/>
  <c r="G66" i="233"/>
  <c r="C67" i="233"/>
  <c r="G67" i="233" s="1"/>
  <c r="C68" i="233"/>
  <c r="G68" i="233" s="1"/>
  <c r="C61" i="233"/>
  <c r="D67" i="233"/>
  <c r="D68" i="233"/>
  <c r="C57" i="233"/>
  <c r="E57" i="233" s="1"/>
  <c r="E50" i="233"/>
  <c r="C50" i="233" s="1"/>
  <c r="C62" i="237"/>
  <c r="G57" i="237"/>
  <c r="E57" i="237"/>
  <c r="D69" i="237"/>
  <c r="D68" i="237"/>
  <c r="D67" i="237"/>
  <c r="C49" i="237"/>
  <c r="G49" i="237" s="1"/>
  <c r="C48" i="237"/>
  <c r="G48" i="237" s="1"/>
  <c r="C66" i="237"/>
  <c r="G47" i="237"/>
  <c r="C69" i="237"/>
  <c r="E57" i="236"/>
  <c r="G57" i="236"/>
  <c r="G50" i="236"/>
  <c r="C49" i="234"/>
  <c r="G49" i="234" s="1"/>
  <c r="C48" i="234"/>
  <c r="G48" i="234" s="1"/>
  <c r="C66" i="234"/>
  <c r="G47" i="234"/>
  <c r="C68" i="236"/>
  <c r="G68" i="236" s="1"/>
  <c r="C67" i="236"/>
  <c r="G67" i="236" s="1"/>
  <c r="G66" i="236"/>
  <c r="E66" i="236"/>
  <c r="E57" i="235"/>
  <c r="G57" i="235"/>
  <c r="C61" i="234"/>
  <c r="D69" i="234"/>
  <c r="D68" i="234"/>
  <c r="D67" i="234"/>
  <c r="G51" i="233"/>
  <c r="C61" i="232"/>
  <c r="C67" i="232"/>
  <c r="G67" i="232" s="1"/>
  <c r="C68" i="232"/>
  <c r="G68" i="232" s="1"/>
  <c r="E66" i="232"/>
  <c r="E68" i="232" s="1"/>
  <c r="E50" i="232"/>
  <c r="C50" i="232" s="1"/>
  <c r="C62" i="232" s="1"/>
  <c r="G51" i="232"/>
  <c r="D68" i="232"/>
  <c r="D67" i="232"/>
  <c r="G57" i="232"/>
  <c r="D48" i="187"/>
  <c r="E50" i="231"/>
  <c r="D68" i="231"/>
  <c r="D67" i="231"/>
  <c r="G57" i="231"/>
  <c r="C68" i="230"/>
  <c r="G68" i="230" s="1"/>
  <c r="D68" i="230"/>
  <c r="E66" i="230"/>
  <c r="E67" i="230" s="1"/>
  <c r="D67" i="230"/>
  <c r="G66" i="230"/>
  <c r="E50" i="230"/>
  <c r="C61" i="230"/>
  <c r="G47" i="229"/>
  <c r="G51" i="229" s="1"/>
  <c r="G66" i="229"/>
  <c r="E66" i="229"/>
  <c r="E68" i="229" s="1"/>
  <c r="C67" i="229"/>
  <c r="G67" i="229" s="1"/>
  <c r="G70" i="229" s="1"/>
  <c r="E50" i="229"/>
  <c r="C50" i="229" s="1"/>
  <c r="G50" i="229" s="1"/>
  <c r="C57" i="229"/>
  <c r="G57" i="229" s="1"/>
  <c r="D49" i="183"/>
  <c r="J69" i="244"/>
  <c r="J50" i="244"/>
  <c r="H63" i="244"/>
  <c r="J60" i="244"/>
  <c r="J63" i="244"/>
  <c r="H70" i="244"/>
  <c r="J70" i="244"/>
  <c r="H69" i="244"/>
  <c r="H71" i="244"/>
  <c r="H50" i="244"/>
  <c r="H60" i="244"/>
  <c r="H75" i="244"/>
  <c r="J71" i="244"/>
  <c r="G57" i="230" l="1"/>
  <c r="E67" i="231"/>
  <c r="C50" i="231"/>
  <c r="C69" i="231" s="1"/>
  <c r="D69" i="231"/>
  <c r="D62" i="231"/>
  <c r="G70" i="231"/>
  <c r="E57" i="231"/>
  <c r="E62" i="231" s="1"/>
  <c r="C50" i="230"/>
  <c r="G50" i="230" s="1"/>
  <c r="G70" i="230"/>
  <c r="E62" i="237"/>
  <c r="C63" i="244"/>
  <c r="K63" i="244" s="1"/>
  <c r="C50" i="244"/>
  <c r="E55" i="244" s="1"/>
  <c r="C55" i="244"/>
  <c r="K36" i="244"/>
  <c r="C68" i="235"/>
  <c r="E62" i="235"/>
  <c r="C69" i="232"/>
  <c r="G69" i="232" s="1"/>
  <c r="E62" i="230"/>
  <c r="E62" i="236"/>
  <c r="C62" i="236"/>
  <c r="G70" i="236"/>
  <c r="G66" i="235"/>
  <c r="C67" i="235"/>
  <c r="C62" i="235"/>
  <c r="G51" i="235"/>
  <c r="G50" i="235"/>
  <c r="C62" i="234"/>
  <c r="E62" i="234"/>
  <c r="G50" i="234"/>
  <c r="G51" i="234"/>
  <c r="E67" i="233"/>
  <c r="G70" i="233"/>
  <c r="G57" i="233"/>
  <c r="C69" i="233"/>
  <c r="G50" i="233"/>
  <c r="E62" i="233"/>
  <c r="C62" i="233"/>
  <c r="C68" i="237"/>
  <c r="C67" i="237"/>
  <c r="G66" i="237"/>
  <c r="E66" i="237"/>
  <c r="G69" i="237"/>
  <c r="E69" i="237"/>
  <c r="G51" i="237"/>
  <c r="G69" i="235"/>
  <c r="E69" i="235"/>
  <c r="E68" i="235"/>
  <c r="E67" i="235"/>
  <c r="E68" i="236"/>
  <c r="E67" i="236"/>
  <c r="G69" i="236"/>
  <c r="E69" i="236"/>
  <c r="C68" i="234"/>
  <c r="G68" i="234" s="1"/>
  <c r="C67" i="234"/>
  <c r="G67" i="234" s="1"/>
  <c r="G66" i="234"/>
  <c r="E66" i="234"/>
  <c r="G69" i="234"/>
  <c r="E69" i="234"/>
  <c r="E67" i="232"/>
  <c r="G50" i="232"/>
  <c r="G70" i="232"/>
  <c r="E62" i="232"/>
  <c r="E69" i="232"/>
  <c r="E68" i="230"/>
  <c r="E67" i="229"/>
  <c r="E57" i="229"/>
  <c r="E62" i="229" s="1"/>
  <c r="C62" i="229"/>
  <c r="C69" i="229"/>
  <c r="E69" i="229" s="1"/>
  <c r="J78" i="244"/>
  <c r="H77" i="244"/>
  <c r="J62" i="244"/>
  <c r="H61" i="244"/>
  <c r="H78" i="244"/>
  <c r="J61" i="244"/>
  <c r="H76" i="244"/>
  <c r="H62" i="244"/>
  <c r="J75" i="244"/>
  <c r="C69" i="230" l="1"/>
  <c r="G69" i="230" s="1"/>
  <c r="C62" i="230"/>
  <c r="E69" i="231"/>
  <c r="G69" i="231"/>
  <c r="C62" i="231"/>
  <c r="G50" i="231"/>
  <c r="G67" i="237"/>
  <c r="G70" i="237" s="1"/>
  <c r="G68" i="237"/>
  <c r="C62" i="244"/>
  <c r="K62" i="244" s="1"/>
  <c r="C61" i="244"/>
  <c r="K61" i="244" s="1"/>
  <c r="C78" i="244"/>
  <c r="G68" i="235"/>
  <c r="G67" i="235"/>
  <c r="E69" i="230"/>
  <c r="G70" i="234"/>
  <c r="G69" i="233"/>
  <c r="E69" i="233"/>
  <c r="E67" i="237"/>
  <c r="E68" i="237"/>
  <c r="E68" i="234"/>
  <c r="E67" i="234"/>
  <c r="G69" i="229"/>
  <c r="J76" i="244"/>
  <c r="J77" i="244"/>
  <c r="G70" i="235" l="1"/>
  <c r="C77" i="244"/>
  <c r="C76" i="244"/>
  <c r="K64" i="244"/>
  <c r="E54" i="187"/>
  <c r="D54" i="187"/>
  <c r="D56" i="187" s="1"/>
  <c r="C54" i="187"/>
  <c r="E47" i="187"/>
  <c r="E49" i="187" s="1"/>
  <c r="D61" i="187"/>
  <c r="AJ43" i="187"/>
  <c r="AI43" i="187"/>
  <c r="AH43" i="187"/>
  <c r="AG43" i="187"/>
  <c r="AF43" i="187"/>
  <c r="AE43" i="187"/>
  <c r="AD43" i="187"/>
  <c r="AC43" i="187"/>
  <c r="AB43" i="187"/>
  <c r="AA43" i="187"/>
  <c r="Z43" i="187"/>
  <c r="Y43" i="187"/>
  <c r="X43" i="187"/>
  <c r="W43" i="187"/>
  <c r="V43" i="187"/>
  <c r="U43" i="187"/>
  <c r="T43" i="187"/>
  <c r="S43" i="187"/>
  <c r="R43" i="187"/>
  <c r="Q43" i="187"/>
  <c r="P43" i="187"/>
  <c r="O43" i="187"/>
  <c r="N43" i="187"/>
  <c r="M43" i="187"/>
  <c r="L43" i="187"/>
  <c r="K43" i="187"/>
  <c r="F43" i="187"/>
  <c r="AJ42" i="187"/>
  <c r="AI42" i="187"/>
  <c r="AH42" i="187"/>
  <c r="AG42" i="187"/>
  <c r="AF42" i="187"/>
  <c r="AE42" i="187"/>
  <c r="AD42" i="187"/>
  <c r="AC42" i="187"/>
  <c r="AB42" i="187"/>
  <c r="AA42" i="187"/>
  <c r="Z42" i="187"/>
  <c r="Y42" i="187"/>
  <c r="X42" i="187"/>
  <c r="W42" i="187"/>
  <c r="V42" i="187"/>
  <c r="U42" i="187"/>
  <c r="T42" i="187"/>
  <c r="S42" i="187"/>
  <c r="R42" i="187"/>
  <c r="Q42" i="187"/>
  <c r="P42" i="187"/>
  <c r="O42" i="187"/>
  <c r="N42" i="187"/>
  <c r="M42" i="187"/>
  <c r="L42" i="187"/>
  <c r="K42" i="187"/>
  <c r="F42" i="187"/>
  <c r="AJ41" i="187"/>
  <c r="AI41" i="187"/>
  <c r="AH41" i="187"/>
  <c r="AG41" i="187"/>
  <c r="AF41" i="187"/>
  <c r="AE41" i="187"/>
  <c r="AD41" i="187"/>
  <c r="AC41" i="187"/>
  <c r="AB41" i="187"/>
  <c r="AA41" i="187"/>
  <c r="Z41" i="187"/>
  <c r="Y41" i="187"/>
  <c r="X41" i="187"/>
  <c r="W41" i="187"/>
  <c r="V41" i="187"/>
  <c r="U41" i="187"/>
  <c r="T41" i="187"/>
  <c r="S41" i="187"/>
  <c r="R41" i="187"/>
  <c r="Q41" i="187"/>
  <c r="P41" i="187"/>
  <c r="O41" i="187"/>
  <c r="N41" i="187"/>
  <c r="M41" i="187"/>
  <c r="L41" i="187"/>
  <c r="K41" i="187"/>
  <c r="F41" i="187"/>
  <c r="AJ40" i="187"/>
  <c r="AI40" i="187"/>
  <c r="AH40" i="187"/>
  <c r="AG40" i="187"/>
  <c r="AF40" i="187"/>
  <c r="AE40" i="187"/>
  <c r="AD40" i="187"/>
  <c r="AC40" i="187"/>
  <c r="AB40" i="187"/>
  <c r="AA40" i="187"/>
  <c r="Z40" i="187"/>
  <c r="Y40" i="187"/>
  <c r="X40" i="187"/>
  <c r="W40" i="187"/>
  <c r="V40" i="187"/>
  <c r="U40" i="187"/>
  <c r="T40" i="187"/>
  <c r="S40" i="187"/>
  <c r="R40" i="187"/>
  <c r="Q40" i="187"/>
  <c r="P40" i="187"/>
  <c r="O40" i="187"/>
  <c r="N40" i="187"/>
  <c r="M40" i="187"/>
  <c r="L40" i="187"/>
  <c r="K40" i="187"/>
  <c r="F40" i="187"/>
  <c r="AJ39" i="187"/>
  <c r="AI39" i="187"/>
  <c r="AH39" i="187"/>
  <c r="AG39" i="187"/>
  <c r="AF39" i="187"/>
  <c r="AE39" i="187"/>
  <c r="AD39" i="187"/>
  <c r="AC39" i="187"/>
  <c r="AB39" i="187"/>
  <c r="AA39" i="187"/>
  <c r="Z39" i="187"/>
  <c r="Y39" i="187"/>
  <c r="X39" i="187"/>
  <c r="W39" i="187"/>
  <c r="V39" i="187"/>
  <c r="U39" i="187"/>
  <c r="T39" i="187"/>
  <c r="S39" i="187"/>
  <c r="R39" i="187"/>
  <c r="Q39" i="187"/>
  <c r="P39" i="187"/>
  <c r="O39" i="187"/>
  <c r="N39" i="187"/>
  <c r="M39" i="187"/>
  <c r="L39" i="187"/>
  <c r="K39" i="187"/>
  <c r="F39" i="187"/>
  <c r="AJ38" i="187"/>
  <c r="AI38" i="187"/>
  <c r="AH38" i="187"/>
  <c r="AG38" i="187"/>
  <c r="AF38" i="187"/>
  <c r="AE38" i="187"/>
  <c r="AD38" i="187"/>
  <c r="AC38" i="187"/>
  <c r="AB38" i="187"/>
  <c r="AA38" i="187"/>
  <c r="Z38" i="187"/>
  <c r="Y38" i="187"/>
  <c r="X38" i="187"/>
  <c r="W38" i="187"/>
  <c r="V38" i="187"/>
  <c r="U38" i="187"/>
  <c r="T38" i="187"/>
  <c r="S38" i="187"/>
  <c r="R38" i="187"/>
  <c r="Q38" i="187"/>
  <c r="P38" i="187"/>
  <c r="O38" i="187"/>
  <c r="N38" i="187"/>
  <c r="M38" i="187"/>
  <c r="L38" i="187"/>
  <c r="K38" i="187"/>
  <c r="F38" i="187"/>
  <c r="AJ37" i="187"/>
  <c r="AI37" i="187"/>
  <c r="AH37" i="187"/>
  <c r="AG37" i="187"/>
  <c r="AF37" i="187"/>
  <c r="AE37" i="187"/>
  <c r="AD37" i="187"/>
  <c r="AC37" i="187"/>
  <c r="AB37" i="187"/>
  <c r="AA37" i="187"/>
  <c r="Z37" i="187"/>
  <c r="Y37" i="187"/>
  <c r="X37" i="187"/>
  <c r="W37" i="187"/>
  <c r="V37" i="187"/>
  <c r="U37" i="187"/>
  <c r="T37" i="187"/>
  <c r="S37" i="187"/>
  <c r="R37" i="187"/>
  <c r="Q37" i="187"/>
  <c r="P37" i="187"/>
  <c r="O37" i="187"/>
  <c r="N37" i="187"/>
  <c r="M37" i="187"/>
  <c r="L37" i="187"/>
  <c r="K37" i="187"/>
  <c r="F37" i="187"/>
  <c r="AJ36" i="187"/>
  <c r="AI36" i="187"/>
  <c r="AH36" i="187"/>
  <c r="AG36" i="187"/>
  <c r="AF36" i="187"/>
  <c r="AE36" i="187"/>
  <c r="AD36" i="187"/>
  <c r="AC36" i="187"/>
  <c r="AB36" i="187"/>
  <c r="AA36" i="187"/>
  <c r="Z36" i="187"/>
  <c r="Y36" i="187"/>
  <c r="X36" i="187"/>
  <c r="W36" i="187"/>
  <c r="V36" i="187"/>
  <c r="U36" i="187"/>
  <c r="T36" i="187"/>
  <c r="S36" i="187"/>
  <c r="R36" i="187"/>
  <c r="Q36" i="187"/>
  <c r="P36" i="187"/>
  <c r="O36" i="187"/>
  <c r="N36" i="187"/>
  <c r="M36" i="187"/>
  <c r="L36" i="187"/>
  <c r="K36" i="187"/>
  <c r="F36" i="187"/>
  <c r="AJ35" i="187"/>
  <c r="AI35" i="187"/>
  <c r="AH35" i="187"/>
  <c r="AG35" i="187"/>
  <c r="AF35" i="187"/>
  <c r="AE35" i="187"/>
  <c r="AD35" i="187"/>
  <c r="AC35" i="187"/>
  <c r="AB35" i="187"/>
  <c r="AA35" i="187"/>
  <c r="Z35" i="187"/>
  <c r="Y35" i="187"/>
  <c r="X35" i="187"/>
  <c r="W35" i="187"/>
  <c r="V35" i="187"/>
  <c r="U35" i="187"/>
  <c r="T35" i="187"/>
  <c r="S35" i="187"/>
  <c r="R35" i="187"/>
  <c r="Q35" i="187"/>
  <c r="P35" i="187"/>
  <c r="O35" i="187"/>
  <c r="N35" i="187"/>
  <c r="M35" i="187"/>
  <c r="L35" i="187"/>
  <c r="K35" i="187"/>
  <c r="F35" i="187"/>
  <c r="AJ34" i="187"/>
  <c r="AI34" i="187"/>
  <c r="AH34" i="187"/>
  <c r="AG34" i="187"/>
  <c r="AF34" i="187"/>
  <c r="AE34" i="187"/>
  <c r="AD34" i="187"/>
  <c r="AC34" i="187"/>
  <c r="AB34" i="187"/>
  <c r="AA34" i="187"/>
  <c r="Z34" i="187"/>
  <c r="Y34" i="187"/>
  <c r="X34" i="187"/>
  <c r="W34" i="187"/>
  <c r="V34" i="187"/>
  <c r="U34" i="187"/>
  <c r="T34" i="187"/>
  <c r="S34" i="187"/>
  <c r="R34" i="187"/>
  <c r="Q34" i="187"/>
  <c r="P34" i="187"/>
  <c r="O34" i="187"/>
  <c r="N34" i="187"/>
  <c r="M34" i="187"/>
  <c r="L34" i="187"/>
  <c r="K34" i="187"/>
  <c r="F34" i="187"/>
  <c r="AJ33" i="187"/>
  <c r="AI33" i="187"/>
  <c r="AH33" i="187"/>
  <c r="AG33" i="187"/>
  <c r="AF33" i="187"/>
  <c r="AE33" i="187"/>
  <c r="AD33" i="187"/>
  <c r="AC33" i="187"/>
  <c r="AB33" i="187"/>
  <c r="AA33" i="187"/>
  <c r="Z33" i="187"/>
  <c r="Y33" i="187"/>
  <c r="X33" i="187"/>
  <c r="W33" i="187"/>
  <c r="V33" i="187"/>
  <c r="U33" i="187"/>
  <c r="T33" i="187"/>
  <c r="S33" i="187"/>
  <c r="R33" i="187"/>
  <c r="Q33" i="187"/>
  <c r="P33" i="187"/>
  <c r="O33" i="187"/>
  <c r="N33" i="187"/>
  <c r="M33" i="187"/>
  <c r="L33" i="187"/>
  <c r="K33" i="187"/>
  <c r="F33" i="187"/>
  <c r="AI32" i="187"/>
  <c r="AH32" i="187"/>
  <c r="AG32" i="187"/>
  <c r="AJ32" i="187" s="1"/>
  <c r="F32" i="187" s="1"/>
  <c r="AE32" i="187"/>
  <c r="AD32" i="187"/>
  <c r="AC32" i="187"/>
  <c r="AB32" i="187"/>
  <c r="AA32" i="187"/>
  <c r="AF32" i="187" s="1"/>
  <c r="Y32" i="187"/>
  <c r="X32" i="187"/>
  <c r="W32" i="187"/>
  <c r="V32" i="187"/>
  <c r="Z32" i="187" s="1"/>
  <c r="T32" i="187"/>
  <c r="S32" i="187"/>
  <c r="R32" i="187"/>
  <c r="Q32" i="187"/>
  <c r="U32" i="187" s="1"/>
  <c r="O32" i="187"/>
  <c r="N32" i="187"/>
  <c r="M32" i="187"/>
  <c r="L32" i="187"/>
  <c r="K32" i="187"/>
  <c r="P32" i="187" s="1"/>
  <c r="AI31" i="187"/>
  <c r="AH31" i="187"/>
  <c r="AG31" i="187"/>
  <c r="AJ31" i="187" s="1"/>
  <c r="F31" i="187" s="1"/>
  <c r="AE31" i="187"/>
  <c r="AD31" i="187"/>
  <c r="AC31" i="187"/>
  <c r="AB31" i="187"/>
  <c r="AA31" i="187"/>
  <c r="AF31" i="187" s="1"/>
  <c r="Y31" i="187"/>
  <c r="X31" i="187"/>
  <c r="W31" i="187"/>
  <c r="V31" i="187"/>
  <c r="Z31" i="187" s="1"/>
  <c r="T31" i="187"/>
  <c r="S31" i="187"/>
  <c r="R31" i="187"/>
  <c r="Q31" i="187"/>
  <c r="U31" i="187" s="1"/>
  <c r="O31" i="187"/>
  <c r="N31" i="187"/>
  <c r="M31" i="187"/>
  <c r="L31" i="187"/>
  <c r="K31" i="187"/>
  <c r="P31" i="187" s="1"/>
  <c r="AI30" i="187"/>
  <c r="AH30" i="187"/>
  <c r="AG30" i="187"/>
  <c r="AJ30" i="187" s="1"/>
  <c r="F30" i="187" s="1"/>
  <c r="AE30" i="187"/>
  <c r="AD30" i="187"/>
  <c r="AC30" i="187"/>
  <c r="AB30" i="187"/>
  <c r="AA30" i="187"/>
  <c r="AF30" i="187" s="1"/>
  <c r="Y30" i="187"/>
  <c r="X30" i="187"/>
  <c r="W30" i="187"/>
  <c r="V30" i="187"/>
  <c r="Z30" i="187" s="1"/>
  <c r="T30" i="187"/>
  <c r="S30" i="187"/>
  <c r="R30" i="187"/>
  <c r="Q30" i="187"/>
  <c r="U30" i="187" s="1"/>
  <c r="O30" i="187"/>
  <c r="N30" i="187"/>
  <c r="M30" i="187"/>
  <c r="L30" i="187"/>
  <c r="K30" i="187"/>
  <c r="P30" i="187" s="1"/>
  <c r="AI29" i="187"/>
  <c r="AH29" i="187"/>
  <c r="AG29" i="187"/>
  <c r="AJ29" i="187" s="1"/>
  <c r="F29" i="187" s="1"/>
  <c r="AE29" i="187"/>
  <c r="AD29" i="187"/>
  <c r="AC29" i="187"/>
  <c r="AB29" i="187"/>
  <c r="AA29" i="187"/>
  <c r="AF29" i="187" s="1"/>
  <c r="Y29" i="187"/>
  <c r="X29" i="187"/>
  <c r="W29" i="187"/>
  <c r="V29" i="187"/>
  <c r="Z29" i="187" s="1"/>
  <c r="T29" i="187"/>
  <c r="S29" i="187"/>
  <c r="R29" i="187"/>
  <c r="Q29" i="187"/>
  <c r="U29" i="187" s="1"/>
  <c r="P29" i="187"/>
  <c r="O29" i="187"/>
  <c r="N29" i="187"/>
  <c r="M29" i="187"/>
  <c r="L29" i="187"/>
  <c r="K29" i="187"/>
  <c r="AI28" i="187"/>
  <c r="AH28" i="187"/>
  <c r="AG28" i="187"/>
  <c r="AE28" i="187"/>
  <c r="AD28" i="187"/>
  <c r="AC28" i="187"/>
  <c r="AB28" i="187"/>
  <c r="AA28" i="187"/>
  <c r="Y28" i="187"/>
  <c r="X28" i="187"/>
  <c r="W28" i="187"/>
  <c r="V28" i="187"/>
  <c r="T28" i="187"/>
  <c r="S28" i="187"/>
  <c r="R28" i="187"/>
  <c r="Q28" i="187"/>
  <c r="O28" i="187"/>
  <c r="N28" i="187"/>
  <c r="M28" i="187"/>
  <c r="L28" i="187"/>
  <c r="K28" i="187"/>
  <c r="P28" i="187" s="1"/>
  <c r="AI27" i="187"/>
  <c r="AH27" i="187"/>
  <c r="AJ27" i="187" s="1"/>
  <c r="F27" i="187" s="1"/>
  <c r="AG27" i="187"/>
  <c r="AE27" i="187"/>
  <c r="AD27" i="187"/>
  <c r="AC27" i="187"/>
  <c r="AB27" i="187"/>
  <c r="AF27" i="187" s="1"/>
  <c r="AA27" i="187"/>
  <c r="Y27" i="187"/>
  <c r="X27" i="187"/>
  <c r="W27" i="187"/>
  <c r="Z27" i="187" s="1"/>
  <c r="V27" i="187"/>
  <c r="T27" i="187"/>
  <c r="S27" i="187"/>
  <c r="R27" i="187"/>
  <c r="U27" i="187" s="1"/>
  <c r="Q27" i="187"/>
  <c r="O27" i="187"/>
  <c r="N27" i="187"/>
  <c r="M27" i="187"/>
  <c r="L27" i="187"/>
  <c r="P27" i="187" s="1"/>
  <c r="K27" i="187"/>
  <c r="AI26" i="187"/>
  <c r="AH26" i="187"/>
  <c r="AG26" i="187"/>
  <c r="AJ26" i="187" s="1"/>
  <c r="F26" i="187" s="1"/>
  <c r="AE26" i="187"/>
  <c r="AD26" i="187"/>
  <c r="AC26" i="187"/>
  <c r="AB26" i="187"/>
  <c r="AA26" i="187"/>
  <c r="Y26" i="187"/>
  <c r="X26" i="187"/>
  <c r="W26" i="187"/>
  <c r="V26" i="187"/>
  <c r="T26" i="187"/>
  <c r="S26" i="187"/>
  <c r="R26" i="187"/>
  <c r="Q26" i="187"/>
  <c r="U26" i="187" s="1"/>
  <c r="O26" i="187"/>
  <c r="N26" i="187"/>
  <c r="M26" i="187"/>
  <c r="L26" i="187"/>
  <c r="P26" i="187" s="1"/>
  <c r="K26" i="187"/>
  <c r="AI25" i="187"/>
  <c r="AH25" i="187"/>
  <c r="AJ25" i="187" s="1"/>
  <c r="F25" i="187" s="1"/>
  <c r="AG25" i="187"/>
  <c r="AE25" i="187"/>
  <c r="AD25" i="187"/>
  <c r="AC25" i="187"/>
  <c r="AB25" i="187"/>
  <c r="AF25" i="187" s="1"/>
  <c r="AA25" i="187"/>
  <c r="Y25" i="187"/>
  <c r="X25" i="187"/>
  <c r="W25" i="187"/>
  <c r="V25" i="187"/>
  <c r="T25" i="187"/>
  <c r="S25" i="187"/>
  <c r="R25" i="187"/>
  <c r="Q25" i="187"/>
  <c r="O25" i="187"/>
  <c r="N25" i="187"/>
  <c r="M25" i="187"/>
  <c r="L25" i="187"/>
  <c r="P25" i="187" s="1"/>
  <c r="K25" i="187"/>
  <c r="AI24" i="187"/>
  <c r="AH24" i="187"/>
  <c r="AJ24" i="187" s="1"/>
  <c r="F24" i="187" s="1"/>
  <c r="AG24" i="187"/>
  <c r="AE24" i="187"/>
  <c r="AD24" i="187"/>
  <c r="AC24" i="187"/>
  <c r="AB24" i="187"/>
  <c r="AF24" i="187" s="1"/>
  <c r="AA24" i="187"/>
  <c r="Y24" i="187"/>
  <c r="X24" i="187"/>
  <c r="W24" i="187"/>
  <c r="Z24" i="187" s="1"/>
  <c r="V24" i="187"/>
  <c r="T24" i="187"/>
  <c r="S24" i="187"/>
  <c r="R24" i="187"/>
  <c r="U24" i="187" s="1"/>
  <c r="Q24" i="187"/>
  <c r="O24" i="187"/>
  <c r="N24" i="187"/>
  <c r="M24" i="187"/>
  <c r="L24" i="187"/>
  <c r="P24" i="187" s="1"/>
  <c r="K24" i="187"/>
  <c r="AI23" i="187"/>
  <c r="AH23" i="187"/>
  <c r="AJ23" i="187" s="1"/>
  <c r="F23" i="187" s="1"/>
  <c r="AG23" i="187"/>
  <c r="AE23" i="187"/>
  <c r="AD23" i="187"/>
  <c r="AC23" i="187"/>
  <c r="AB23" i="187"/>
  <c r="AF23" i="187" s="1"/>
  <c r="AA23" i="187"/>
  <c r="Z23" i="187"/>
  <c r="Y23" i="187"/>
  <c r="X23" i="187"/>
  <c r="W23" i="187"/>
  <c r="V23" i="187"/>
  <c r="T23" i="187"/>
  <c r="S23" i="187"/>
  <c r="R23" i="187"/>
  <c r="U23" i="187" s="1"/>
  <c r="Q23" i="187"/>
  <c r="O23" i="187"/>
  <c r="N23" i="187"/>
  <c r="M23" i="187"/>
  <c r="L23" i="187"/>
  <c r="P23" i="187" s="1"/>
  <c r="K23" i="187"/>
  <c r="AI22" i="187"/>
  <c r="AH22" i="187"/>
  <c r="AG22" i="187"/>
  <c r="AJ22" i="187" s="1"/>
  <c r="F22" i="187" s="1"/>
  <c r="AE22" i="187"/>
  <c r="AD22" i="187"/>
  <c r="AC22" i="187"/>
  <c r="AB22" i="187"/>
  <c r="AA22" i="187"/>
  <c r="AF22" i="187" s="1"/>
  <c r="Y22" i="187"/>
  <c r="X22" i="187"/>
  <c r="W22" i="187"/>
  <c r="V22" i="187"/>
  <c r="Z22" i="187" s="1"/>
  <c r="T22" i="187"/>
  <c r="S22" i="187"/>
  <c r="R22" i="187"/>
  <c r="Q22" i="187"/>
  <c r="U22" i="187" s="1"/>
  <c r="O22" i="187"/>
  <c r="N22" i="187"/>
  <c r="M22" i="187"/>
  <c r="L22" i="187"/>
  <c r="K22" i="187"/>
  <c r="P22" i="187" s="1"/>
  <c r="AJ21" i="187"/>
  <c r="F21" i="187" s="1"/>
  <c r="AI21" i="187"/>
  <c r="AH21" i="187"/>
  <c r="AG21" i="187"/>
  <c r="AF21" i="187"/>
  <c r="AE21" i="187"/>
  <c r="AD21" i="187"/>
  <c r="AC21" i="187"/>
  <c r="AB21" i="187"/>
  <c r="AA21" i="187"/>
  <c r="Y21" i="187"/>
  <c r="X21" i="187"/>
  <c r="Z21" i="187" s="1"/>
  <c r="W21" i="187"/>
  <c r="V21" i="187"/>
  <c r="T21" i="187"/>
  <c r="S21" i="187"/>
  <c r="U21" i="187" s="1"/>
  <c r="R21" i="187"/>
  <c r="Q21" i="187"/>
  <c r="O21" i="187"/>
  <c r="N21" i="187"/>
  <c r="M21" i="187"/>
  <c r="P21" i="187" s="1"/>
  <c r="L21" i="187"/>
  <c r="K21" i="187"/>
  <c r="AI20" i="187"/>
  <c r="AH20" i="187"/>
  <c r="AG20" i="187"/>
  <c r="AJ20" i="187" s="1"/>
  <c r="F20" i="187" s="1"/>
  <c r="AE20" i="187"/>
  <c r="AD20" i="187"/>
  <c r="AC20" i="187"/>
  <c r="AB20" i="187"/>
  <c r="AA20" i="187"/>
  <c r="AF20" i="187" s="1"/>
  <c r="Y20" i="187"/>
  <c r="X20" i="187"/>
  <c r="W20" i="187"/>
  <c r="V20" i="187"/>
  <c r="Z20" i="187" s="1"/>
  <c r="T20" i="187"/>
  <c r="S20" i="187"/>
  <c r="R20" i="187"/>
  <c r="Q20" i="187"/>
  <c r="U20" i="187" s="1"/>
  <c r="O20" i="187"/>
  <c r="N20" i="187"/>
  <c r="M20" i="187"/>
  <c r="L20" i="187"/>
  <c r="K20" i="187"/>
  <c r="P20" i="187" s="1"/>
  <c r="AI19" i="187"/>
  <c r="AH19" i="187"/>
  <c r="AG19" i="187"/>
  <c r="AJ19" i="187" s="1"/>
  <c r="F19" i="187" s="1"/>
  <c r="AE19" i="187"/>
  <c r="AD19" i="187"/>
  <c r="AC19" i="187"/>
  <c r="AB19" i="187"/>
  <c r="AA19" i="187"/>
  <c r="AF19" i="187" s="1"/>
  <c r="Y19" i="187"/>
  <c r="X19" i="187"/>
  <c r="W19" i="187"/>
  <c r="V19" i="187"/>
  <c r="Z19" i="187" s="1"/>
  <c r="T19" i="187"/>
  <c r="S19" i="187"/>
  <c r="R19" i="187"/>
  <c r="Q19" i="187"/>
  <c r="U19" i="187" s="1"/>
  <c r="O19" i="187"/>
  <c r="N19" i="187"/>
  <c r="M19" i="187"/>
  <c r="L19" i="187"/>
  <c r="K19" i="187"/>
  <c r="P19" i="187" s="1"/>
  <c r="AI18" i="187"/>
  <c r="AH18" i="187"/>
  <c r="AJ18" i="187" s="1"/>
  <c r="F18" i="187" s="1"/>
  <c r="AG18" i="187"/>
  <c r="AE18" i="187"/>
  <c r="AD18" i="187"/>
  <c r="AC18" i="187"/>
  <c r="AB18" i="187"/>
  <c r="AF18" i="187" s="1"/>
  <c r="AA18" i="187"/>
  <c r="Y18" i="187"/>
  <c r="X18" i="187"/>
  <c r="W18" i="187"/>
  <c r="Z18" i="187" s="1"/>
  <c r="V18" i="187"/>
  <c r="T18" i="187"/>
  <c r="S18" i="187"/>
  <c r="R18" i="187"/>
  <c r="U18" i="187" s="1"/>
  <c r="Q18" i="187"/>
  <c r="O18" i="187"/>
  <c r="N18" i="187"/>
  <c r="M18" i="187"/>
  <c r="L18" i="187"/>
  <c r="P18" i="187" s="1"/>
  <c r="K18" i="187"/>
  <c r="AJ17" i="187"/>
  <c r="AI17" i="187"/>
  <c r="AH17" i="187"/>
  <c r="AG17" i="187"/>
  <c r="AE17" i="187"/>
  <c r="AD17" i="187"/>
  <c r="AC17" i="187"/>
  <c r="AB17" i="187"/>
  <c r="AF17" i="187" s="1"/>
  <c r="AA17" i="187"/>
  <c r="Y17" i="187"/>
  <c r="X17" i="187"/>
  <c r="W17" i="187"/>
  <c r="V17" i="187"/>
  <c r="T17" i="187"/>
  <c r="S17" i="187"/>
  <c r="R17" i="187"/>
  <c r="Q17" i="187"/>
  <c r="O17" i="187"/>
  <c r="N17" i="187"/>
  <c r="M17" i="187"/>
  <c r="L17" i="187"/>
  <c r="P17" i="187" s="1"/>
  <c r="F17" i="187" s="1"/>
  <c r="K17" i="187"/>
  <c r="AI16" i="187"/>
  <c r="AH16" i="187"/>
  <c r="AJ16" i="187" s="1"/>
  <c r="AG16" i="187"/>
  <c r="AE16" i="187"/>
  <c r="AD16" i="187"/>
  <c r="AC16" i="187"/>
  <c r="AB16" i="187"/>
  <c r="AF16" i="187" s="1"/>
  <c r="AA16" i="187"/>
  <c r="Y16" i="187"/>
  <c r="X16" i="187"/>
  <c r="W16" i="187"/>
  <c r="Z16" i="187" s="1"/>
  <c r="V16" i="187"/>
  <c r="T16" i="187"/>
  <c r="S16" i="187"/>
  <c r="R16" i="187"/>
  <c r="U16" i="187" s="1"/>
  <c r="Q16" i="187"/>
  <c r="O16" i="187"/>
  <c r="N16" i="187"/>
  <c r="M16" i="187"/>
  <c r="L16" i="187"/>
  <c r="P16" i="187" s="1"/>
  <c r="K16" i="187"/>
  <c r="AI15" i="187"/>
  <c r="AH15" i="187"/>
  <c r="AG15" i="187"/>
  <c r="AE15" i="187"/>
  <c r="AD15" i="187"/>
  <c r="AC15" i="187"/>
  <c r="AB15" i="187"/>
  <c r="AA15" i="187"/>
  <c r="Y15" i="187"/>
  <c r="X15" i="187"/>
  <c r="W15" i="187"/>
  <c r="V15" i="187"/>
  <c r="T15" i="187"/>
  <c r="S15" i="187"/>
  <c r="R15" i="187"/>
  <c r="Q15" i="187"/>
  <c r="O15" i="187"/>
  <c r="N15" i="187"/>
  <c r="M15" i="187"/>
  <c r="L15" i="187"/>
  <c r="K15" i="187"/>
  <c r="AI14" i="187"/>
  <c r="AH14" i="187"/>
  <c r="AJ14" i="187" s="1"/>
  <c r="AG14" i="187"/>
  <c r="AE14" i="187"/>
  <c r="AD14" i="187"/>
  <c r="AC14" i="187"/>
  <c r="AB14" i="187"/>
  <c r="AA14" i="187"/>
  <c r="Y14" i="187"/>
  <c r="X14" i="187"/>
  <c r="W14" i="187"/>
  <c r="Z14" i="187" s="1"/>
  <c r="V14" i="187"/>
  <c r="U14" i="187"/>
  <c r="T14" i="187"/>
  <c r="S14" i="187"/>
  <c r="R14" i="187"/>
  <c r="Q14" i="187"/>
  <c r="O14" i="187"/>
  <c r="N14" i="187"/>
  <c r="M14" i="187"/>
  <c r="L14" i="187"/>
  <c r="K14" i="187"/>
  <c r="AI13" i="187"/>
  <c r="AH13" i="187"/>
  <c r="AJ13" i="187" s="1"/>
  <c r="AG13" i="187"/>
  <c r="AE13" i="187"/>
  <c r="AD13" i="187"/>
  <c r="AC13" i="187"/>
  <c r="AB13" i="187"/>
  <c r="AA13" i="187"/>
  <c r="Y13" i="187"/>
  <c r="X13" i="187"/>
  <c r="W13" i="187"/>
  <c r="V13" i="187"/>
  <c r="T13" i="187"/>
  <c r="S13" i="187"/>
  <c r="R13" i="187"/>
  <c r="Q13" i="187"/>
  <c r="O13" i="187"/>
  <c r="N13" i="187"/>
  <c r="M13" i="187"/>
  <c r="L13" i="187"/>
  <c r="P13" i="187" s="1"/>
  <c r="K13" i="187"/>
  <c r="AI12" i="187"/>
  <c r="AH12" i="187"/>
  <c r="AG12" i="187"/>
  <c r="AE12" i="187"/>
  <c r="AD12" i="187"/>
  <c r="AF12" i="187" s="1"/>
  <c r="AC12" i="187"/>
  <c r="AB12" i="187"/>
  <c r="AA12" i="187"/>
  <c r="Y12" i="187"/>
  <c r="X12" i="187"/>
  <c r="Z12" i="187" s="1"/>
  <c r="W12" i="187"/>
  <c r="V12" i="187"/>
  <c r="T12" i="187"/>
  <c r="S12" i="187"/>
  <c r="R12" i="187"/>
  <c r="Q12" i="187"/>
  <c r="O12" i="187"/>
  <c r="N12" i="187"/>
  <c r="M12" i="187"/>
  <c r="L12" i="187"/>
  <c r="K12" i="187"/>
  <c r="AI11" i="187"/>
  <c r="AH11" i="187"/>
  <c r="AG11" i="187"/>
  <c r="AE11" i="187"/>
  <c r="AD11" i="187"/>
  <c r="AC11" i="187"/>
  <c r="AB11" i="187"/>
  <c r="AA11" i="187"/>
  <c r="Y11" i="187"/>
  <c r="X11" i="187"/>
  <c r="Z11" i="187" s="1"/>
  <c r="W11" i="187"/>
  <c r="V11" i="187"/>
  <c r="T11" i="187"/>
  <c r="S11" i="187"/>
  <c r="R11" i="187"/>
  <c r="U11" i="187" s="1"/>
  <c r="Q11" i="187"/>
  <c r="O11" i="187"/>
  <c r="P11" i="187" s="1"/>
  <c r="N11" i="187"/>
  <c r="M11" i="187"/>
  <c r="L11" i="187"/>
  <c r="K11" i="187"/>
  <c r="AI10" i="187"/>
  <c r="AH10" i="187"/>
  <c r="AJ10" i="187" s="1"/>
  <c r="AG10" i="187"/>
  <c r="AE10" i="187"/>
  <c r="AD10" i="187"/>
  <c r="AC10" i="187"/>
  <c r="AB10" i="187"/>
  <c r="AF10" i="187" s="1"/>
  <c r="AA10" i="187"/>
  <c r="Y10" i="187"/>
  <c r="X10" i="187"/>
  <c r="W10" i="187"/>
  <c r="V10" i="187"/>
  <c r="T10" i="187"/>
  <c r="S10" i="187"/>
  <c r="R10" i="187"/>
  <c r="Q10" i="187"/>
  <c r="O10" i="187"/>
  <c r="N10" i="187"/>
  <c r="M10" i="187"/>
  <c r="L10" i="187"/>
  <c r="K10" i="187"/>
  <c r="AI9" i="187"/>
  <c r="AH9" i="187"/>
  <c r="AJ9" i="187" s="1"/>
  <c r="AG9" i="187"/>
  <c r="AE9" i="187"/>
  <c r="AD9" i="187"/>
  <c r="AC9" i="187"/>
  <c r="AB9" i="187"/>
  <c r="AA9" i="187"/>
  <c r="Y9" i="187"/>
  <c r="X9" i="187"/>
  <c r="W9" i="187"/>
  <c r="V9" i="187"/>
  <c r="T9" i="187"/>
  <c r="S9" i="187"/>
  <c r="R9" i="187"/>
  <c r="Q9" i="187"/>
  <c r="O9" i="187"/>
  <c r="N9" i="187"/>
  <c r="M9" i="187"/>
  <c r="L9" i="187"/>
  <c r="P9" i="187" s="1"/>
  <c r="K9" i="187"/>
  <c r="AI8" i="187"/>
  <c r="AH8" i="187"/>
  <c r="AG8" i="187"/>
  <c r="AE8" i="187"/>
  <c r="AD8" i="187"/>
  <c r="AC8" i="187"/>
  <c r="AB8" i="187"/>
  <c r="AA8" i="187"/>
  <c r="Y8" i="187"/>
  <c r="X8" i="187"/>
  <c r="Z8" i="187" s="1"/>
  <c r="W8" i="187"/>
  <c r="V8" i="187"/>
  <c r="T8" i="187"/>
  <c r="S8" i="187"/>
  <c r="R8" i="187"/>
  <c r="Q8" i="187"/>
  <c r="O8" i="187"/>
  <c r="N8" i="187"/>
  <c r="P8" i="187" s="1"/>
  <c r="M8" i="187"/>
  <c r="L8" i="187"/>
  <c r="K8" i="187"/>
  <c r="AI7" i="187"/>
  <c r="AH7" i="187"/>
  <c r="AG7" i="187"/>
  <c r="AE7" i="187"/>
  <c r="AD7" i="187"/>
  <c r="AC7" i="187"/>
  <c r="AB7" i="187"/>
  <c r="AA7" i="187"/>
  <c r="Y7" i="187"/>
  <c r="X7" i="187"/>
  <c r="W7" i="187"/>
  <c r="V7" i="187"/>
  <c r="T7" i="187"/>
  <c r="S7" i="187"/>
  <c r="R7" i="187"/>
  <c r="Q7" i="187"/>
  <c r="O7" i="187"/>
  <c r="N7" i="187"/>
  <c r="M7" i="187"/>
  <c r="L7" i="187"/>
  <c r="K7" i="187"/>
  <c r="AI6" i="187"/>
  <c r="AH6" i="187"/>
  <c r="AG6" i="187"/>
  <c r="AE6" i="187"/>
  <c r="AD6" i="187"/>
  <c r="AC6" i="187"/>
  <c r="AB6" i="187"/>
  <c r="AA6" i="187"/>
  <c r="Y6" i="187"/>
  <c r="X6" i="187"/>
  <c r="W6" i="187"/>
  <c r="V6" i="187"/>
  <c r="T6" i="187"/>
  <c r="S6" i="187"/>
  <c r="R6" i="187"/>
  <c r="Q6" i="187"/>
  <c r="O6" i="187"/>
  <c r="N6" i="187"/>
  <c r="M6" i="187"/>
  <c r="L6" i="187"/>
  <c r="K6" i="187"/>
  <c r="AI5" i="187"/>
  <c r="AH5" i="187"/>
  <c r="AG5" i="187"/>
  <c r="AE5" i="187"/>
  <c r="AD5" i="187"/>
  <c r="AC5" i="187"/>
  <c r="AB5" i="187"/>
  <c r="AA5" i="187"/>
  <c r="Y5" i="187"/>
  <c r="X5" i="187"/>
  <c r="W5" i="187"/>
  <c r="V5" i="187"/>
  <c r="T5" i="187"/>
  <c r="S5" i="187"/>
  <c r="R5" i="187"/>
  <c r="Q5" i="187"/>
  <c r="O5" i="187"/>
  <c r="N5" i="187"/>
  <c r="M5" i="187"/>
  <c r="L5" i="187"/>
  <c r="K5" i="187"/>
  <c r="AI4" i="187"/>
  <c r="AH4" i="187"/>
  <c r="AG4" i="187"/>
  <c r="AE4" i="187"/>
  <c r="AD4" i="187"/>
  <c r="AC4" i="187"/>
  <c r="AB4" i="187"/>
  <c r="AA4" i="187"/>
  <c r="Y4" i="187"/>
  <c r="X4" i="187"/>
  <c r="W4" i="187"/>
  <c r="V4" i="187"/>
  <c r="T4" i="187"/>
  <c r="S4" i="187"/>
  <c r="R4" i="187"/>
  <c r="Q4" i="187"/>
  <c r="O4" i="187"/>
  <c r="N4" i="187"/>
  <c r="M4" i="187"/>
  <c r="L4" i="187"/>
  <c r="K4" i="187"/>
  <c r="Z26" i="187" l="1"/>
  <c r="AF26" i="187"/>
  <c r="F16" i="187"/>
  <c r="AJ15" i="187"/>
  <c r="Z10" i="187"/>
  <c r="U8" i="187"/>
  <c r="AF8" i="187"/>
  <c r="AF7" i="187"/>
  <c r="U7" i="187"/>
  <c r="Z7" i="187"/>
  <c r="AJ5" i="187"/>
  <c r="P4" i="187"/>
  <c r="U28" i="187"/>
  <c r="Z28" i="187"/>
  <c r="AF28" i="187"/>
  <c r="AJ28" i="187"/>
  <c r="F28" i="187" s="1"/>
  <c r="U25" i="187"/>
  <c r="Z25" i="187"/>
  <c r="Z17" i="187"/>
  <c r="U17" i="187"/>
  <c r="P15" i="187"/>
  <c r="U15" i="187"/>
  <c r="Z15" i="187"/>
  <c r="AF15" i="187"/>
  <c r="AF14" i="187"/>
  <c r="P14" i="187"/>
  <c r="F14" i="187" s="1"/>
  <c r="F13" i="187"/>
  <c r="F9" i="187"/>
  <c r="P12" i="187"/>
  <c r="AJ12" i="187"/>
  <c r="U10" i="187"/>
  <c r="Z9" i="187"/>
  <c r="AF9" i="187"/>
  <c r="AJ8" i="187"/>
  <c r="F8" i="187" s="1"/>
  <c r="P7" i="187"/>
  <c r="AJ7" i="187"/>
  <c r="AJ6" i="187"/>
  <c r="Z4" i="187"/>
  <c r="U4" i="187"/>
  <c r="AF4" i="187"/>
  <c r="AF6" i="187"/>
  <c r="U6" i="187"/>
  <c r="Z6" i="187"/>
  <c r="U5" i="187"/>
  <c r="AF5" i="187"/>
  <c r="U13" i="187"/>
  <c r="Z13" i="187"/>
  <c r="AF13" i="187"/>
  <c r="U12" i="187"/>
  <c r="AJ11" i="187"/>
  <c r="F11" i="187" s="1"/>
  <c r="AF11" i="187"/>
  <c r="P10" i="187"/>
  <c r="F10" i="187" s="1"/>
  <c r="U9" i="187"/>
  <c r="P6" i="187"/>
  <c r="F6" i="187" s="1"/>
  <c r="C57" i="187" s="1"/>
  <c r="P5" i="187"/>
  <c r="AJ4" i="187"/>
  <c r="F4" i="187" s="1"/>
  <c r="Z5" i="187"/>
  <c r="E61" i="187"/>
  <c r="C47" i="187"/>
  <c r="C61" i="187" s="1"/>
  <c r="G54" i="187"/>
  <c r="D66" i="187"/>
  <c r="C55" i="187"/>
  <c r="C56" i="187"/>
  <c r="D62" i="187"/>
  <c r="E48" i="187"/>
  <c r="D55" i="187"/>
  <c r="E55" i="187"/>
  <c r="E56" i="187"/>
  <c r="F15" i="187" l="1"/>
  <c r="D57" i="187" s="1"/>
  <c r="E57" i="187" s="1"/>
  <c r="F5" i="187"/>
  <c r="F12" i="187"/>
  <c r="F7" i="187"/>
  <c r="G57" i="187"/>
  <c r="G56" i="187"/>
  <c r="G55" i="187"/>
  <c r="D69" i="187"/>
  <c r="D68" i="187"/>
  <c r="D67" i="187"/>
  <c r="C66" i="187"/>
  <c r="G47" i="187"/>
  <c r="C49" i="187"/>
  <c r="C48" i="187"/>
  <c r="E50" i="187" l="1"/>
  <c r="C50" i="187" s="1"/>
  <c r="G48" i="187"/>
  <c r="G49" i="187"/>
  <c r="C68" i="187"/>
  <c r="C67" i="187"/>
  <c r="G66" i="187"/>
  <c r="E66" i="187"/>
  <c r="C69" i="187" l="1"/>
  <c r="C62" i="187"/>
  <c r="G50" i="187"/>
  <c r="E62" i="187"/>
  <c r="G51" i="187"/>
  <c r="G67" i="187"/>
  <c r="G68" i="187"/>
  <c r="E68" i="187"/>
  <c r="E67" i="187"/>
  <c r="E69" i="187" l="1"/>
  <c r="G69" i="187"/>
  <c r="G70" i="187"/>
  <c r="D54" i="182" l="1"/>
  <c r="D56" i="182" s="1"/>
  <c r="D47" i="182"/>
  <c r="D49" i="182" s="1"/>
  <c r="D47" i="107"/>
  <c r="D48" i="107" s="1"/>
  <c r="D55" i="182" l="1"/>
  <c r="D61" i="182"/>
  <c r="D48" i="182"/>
  <c r="D66" i="182"/>
  <c r="D49" i="107"/>
  <c r="D61" i="107"/>
  <c r="D69" i="182" l="1"/>
  <c r="D68" i="182"/>
  <c r="D67" i="182"/>
  <c r="D54" i="181" l="1"/>
  <c r="E40" i="113"/>
  <c r="E54" i="183" l="1"/>
  <c r="D54" i="183"/>
  <c r="D56" i="183" s="1"/>
  <c r="C54" i="183"/>
  <c r="G54" i="183" s="1"/>
  <c r="E47" i="183"/>
  <c r="AJ43" i="183"/>
  <c r="AI43" i="183"/>
  <c r="AH43" i="183"/>
  <c r="AG43" i="183"/>
  <c r="AF43" i="183"/>
  <c r="AE43" i="183"/>
  <c r="AD43" i="183"/>
  <c r="AC43" i="183"/>
  <c r="AB43" i="183"/>
  <c r="AA43" i="183"/>
  <c r="Z43" i="183"/>
  <c r="Y43" i="183"/>
  <c r="X43" i="183"/>
  <c r="W43" i="183"/>
  <c r="V43" i="183"/>
  <c r="U43" i="183"/>
  <c r="T43" i="183"/>
  <c r="S43" i="183"/>
  <c r="R43" i="183"/>
  <c r="Q43" i="183"/>
  <c r="P43" i="183"/>
  <c r="O43" i="183"/>
  <c r="N43" i="183"/>
  <c r="M43" i="183"/>
  <c r="L43" i="183"/>
  <c r="K43" i="183"/>
  <c r="F43" i="183"/>
  <c r="AJ42" i="183"/>
  <c r="AI42" i="183"/>
  <c r="AH42" i="183"/>
  <c r="AG42" i="183"/>
  <c r="AF42" i="183"/>
  <c r="AE42" i="183"/>
  <c r="AD42" i="183"/>
  <c r="AC42" i="183"/>
  <c r="AB42" i="183"/>
  <c r="AA42" i="183"/>
  <c r="Z42" i="183"/>
  <c r="Y42" i="183"/>
  <c r="X42" i="183"/>
  <c r="W42" i="183"/>
  <c r="V42" i="183"/>
  <c r="U42" i="183"/>
  <c r="T42" i="183"/>
  <c r="S42" i="183"/>
  <c r="R42" i="183"/>
  <c r="Q42" i="183"/>
  <c r="P42" i="183"/>
  <c r="O42" i="183"/>
  <c r="N42" i="183"/>
  <c r="M42" i="183"/>
  <c r="L42" i="183"/>
  <c r="K42" i="183"/>
  <c r="F42" i="183"/>
  <c r="AJ41" i="183"/>
  <c r="AI41" i="183"/>
  <c r="AH41" i="183"/>
  <c r="AG41" i="183"/>
  <c r="AF41" i="183"/>
  <c r="AE41" i="183"/>
  <c r="AD41" i="183"/>
  <c r="AC41" i="183"/>
  <c r="AB41" i="183"/>
  <c r="AA41" i="183"/>
  <c r="Z41" i="183"/>
  <c r="Y41" i="183"/>
  <c r="X41" i="183"/>
  <c r="W41" i="183"/>
  <c r="V41" i="183"/>
  <c r="U41" i="183"/>
  <c r="T41" i="183"/>
  <c r="S41" i="183"/>
  <c r="R41" i="183"/>
  <c r="Q41" i="183"/>
  <c r="P41" i="183"/>
  <c r="O41" i="183"/>
  <c r="N41" i="183"/>
  <c r="M41" i="183"/>
  <c r="L41" i="183"/>
  <c r="K41" i="183"/>
  <c r="F41" i="183"/>
  <c r="AJ40" i="183"/>
  <c r="AI40" i="183"/>
  <c r="AH40" i="183"/>
  <c r="AG40" i="183"/>
  <c r="AF40" i="183"/>
  <c r="AE40" i="183"/>
  <c r="AD40" i="183"/>
  <c r="AC40" i="183"/>
  <c r="AB40" i="183"/>
  <c r="AA40" i="183"/>
  <c r="Z40" i="183"/>
  <c r="Y40" i="183"/>
  <c r="X40" i="183"/>
  <c r="W40" i="183"/>
  <c r="V40" i="183"/>
  <c r="U40" i="183"/>
  <c r="T40" i="183"/>
  <c r="S40" i="183"/>
  <c r="R40" i="183"/>
  <c r="Q40" i="183"/>
  <c r="P40" i="183"/>
  <c r="O40" i="183"/>
  <c r="N40" i="183"/>
  <c r="M40" i="183"/>
  <c r="L40" i="183"/>
  <c r="K40" i="183"/>
  <c r="F40" i="183"/>
  <c r="AJ39" i="183"/>
  <c r="AI39" i="183"/>
  <c r="AH39" i="183"/>
  <c r="AG39" i="183"/>
  <c r="AF39" i="183"/>
  <c r="AE39" i="183"/>
  <c r="AD39" i="183"/>
  <c r="AC39" i="183"/>
  <c r="AB39" i="183"/>
  <c r="AA39" i="183"/>
  <c r="Z39" i="183"/>
  <c r="Y39" i="183"/>
  <c r="X39" i="183"/>
  <c r="W39" i="183"/>
  <c r="V39" i="183"/>
  <c r="U39" i="183"/>
  <c r="T39" i="183"/>
  <c r="S39" i="183"/>
  <c r="R39" i="183"/>
  <c r="Q39" i="183"/>
  <c r="P39" i="183"/>
  <c r="O39" i="183"/>
  <c r="N39" i="183"/>
  <c r="M39" i="183"/>
  <c r="L39" i="183"/>
  <c r="K39" i="183"/>
  <c r="F39" i="183"/>
  <c r="AJ38" i="183"/>
  <c r="AI38" i="183"/>
  <c r="AH38" i="183"/>
  <c r="AG38" i="183"/>
  <c r="AF38" i="183"/>
  <c r="AE38" i="183"/>
  <c r="AD38" i="183"/>
  <c r="AC38" i="183"/>
  <c r="AB38" i="183"/>
  <c r="AA38" i="183"/>
  <c r="Z38" i="183"/>
  <c r="Y38" i="183"/>
  <c r="X38" i="183"/>
  <c r="W38" i="183"/>
  <c r="V38" i="183"/>
  <c r="U38" i="183"/>
  <c r="T38" i="183"/>
  <c r="S38" i="183"/>
  <c r="R38" i="183"/>
  <c r="Q38" i="183"/>
  <c r="P38" i="183"/>
  <c r="O38" i="183"/>
  <c r="N38" i="183"/>
  <c r="M38" i="183"/>
  <c r="L38" i="183"/>
  <c r="K38" i="183"/>
  <c r="F38" i="183"/>
  <c r="AJ37" i="183"/>
  <c r="AI37" i="183"/>
  <c r="AH37" i="183"/>
  <c r="AG37" i="183"/>
  <c r="AF37" i="183"/>
  <c r="AE37" i="183"/>
  <c r="AD37" i="183"/>
  <c r="AC37" i="183"/>
  <c r="AB37" i="183"/>
  <c r="AA37" i="183"/>
  <c r="Z37" i="183"/>
  <c r="Y37" i="183"/>
  <c r="X37" i="183"/>
  <c r="W37" i="183"/>
  <c r="V37" i="183"/>
  <c r="U37" i="183"/>
  <c r="T37" i="183"/>
  <c r="S37" i="183"/>
  <c r="R37" i="183"/>
  <c r="Q37" i="183"/>
  <c r="P37" i="183"/>
  <c r="O37" i="183"/>
  <c r="N37" i="183"/>
  <c r="M37" i="183"/>
  <c r="L37" i="183"/>
  <c r="K37" i="183"/>
  <c r="F37" i="183"/>
  <c r="AJ36" i="183"/>
  <c r="AI36" i="183"/>
  <c r="AH36" i="183"/>
  <c r="AG36" i="183"/>
  <c r="AF36" i="183"/>
  <c r="AE36" i="183"/>
  <c r="AD36" i="183"/>
  <c r="AC36" i="183"/>
  <c r="AB36" i="183"/>
  <c r="AA36" i="183"/>
  <c r="Z36" i="183"/>
  <c r="Y36" i="183"/>
  <c r="X36" i="183"/>
  <c r="W36" i="183"/>
  <c r="V36" i="183"/>
  <c r="U36" i="183"/>
  <c r="T36" i="183"/>
  <c r="S36" i="183"/>
  <c r="R36" i="183"/>
  <c r="Q36" i="183"/>
  <c r="P36" i="183"/>
  <c r="O36" i="183"/>
  <c r="N36" i="183"/>
  <c r="M36" i="183"/>
  <c r="L36" i="183"/>
  <c r="K36" i="183"/>
  <c r="F36" i="183"/>
  <c r="AJ35" i="183"/>
  <c r="AI35" i="183"/>
  <c r="AH35" i="183"/>
  <c r="AG35" i="183"/>
  <c r="AF35" i="183"/>
  <c r="AE35" i="183"/>
  <c r="AD35" i="183"/>
  <c r="AC35" i="183"/>
  <c r="AB35" i="183"/>
  <c r="AA35" i="183"/>
  <c r="Z35" i="183"/>
  <c r="Y35" i="183"/>
  <c r="X35" i="183"/>
  <c r="W35" i="183"/>
  <c r="V35" i="183"/>
  <c r="U35" i="183"/>
  <c r="T35" i="183"/>
  <c r="S35" i="183"/>
  <c r="R35" i="183"/>
  <c r="Q35" i="183"/>
  <c r="P35" i="183"/>
  <c r="O35" i="183"/>
  <c r="N35" i="183"/>
  <c r="M35" i="183"/>
  <c r="L35" i="183"/>
  <c r="K35" i="183"/>
  <c r="F35" i="183"/>
  <c r="AJ34" i="183"/>
  <c r="AI34" i="183"/>
  <c r="AH34" i="183"/>
  <c r="AG34" i="183"/>
  <c r="AF34" i="183"/>
  <c r="AE34" i="183"/>
  <c r="AD34" i="183"/>
  <c r="AC34" i="183"/>
  <c r="AB34" i="183"/>
  <c r="AA34" i="183"/>
  <c r="Z34" i="183"/>
  <c r="Y34" i="183"/>
  <c r="X34" i="183"/>
  <c r="W34" i="183"/>
  <c r="V34" i="183"/>
  <c r="U34" i="183"/>
  <c r="T34" i="183"/>
  <c r="S34" i="183"/>
  <c r="R34" i="183"/>
  <c r="Q34" i="183"/>
  <c r="P34" i="183"/>
  <c r="O34" i="183"/>
  <c r="N34" i="183"/>
  <c r="M34" i="183"/>
  <c r="L34" i="183"/>
  <c r="K34" i="183"/>
  <c r="F34" i="183"/>
  <c r="AJ33" i="183"/>
  <c r="AI33" i="183"/>
  <c r="AH33" i="183"/>
  <c r="AG33" i="183"/>
  <c r="AF33" i="183"/>
  <c r="AE33" i="183"/>
  <c r="AD33" i="183"/>
  <c r="AC33" i="183"/>
  <c r="AB33" i="183"/>
  <c r="AA33" i="183"/>
  <c r="Z33" i="183"/>
  <c r="Y33" i="183"/>
  <c r="X33" i="183"/>
  <c r="W33" i="183"/>
  <c r="V33" i="183"/>
  <c r="U33" i="183"/>
  <c r="T33" i="183"/>
  <c r="S33" i="183"/>
  <c r="R33" i="183"/>
  <c r="Q33" i="183"/>
  <c r="P33" i="183"/>
  <c r="O33" i="183"/>
  <c r="N33" i="183"/>
  <c r="M33" i="183"/>
  <c r="L33" i="183"/>
  <c r="K33" i="183"/>
  <c r="F33" i="183"/>
  <c r="AJ32" i="183"/>
  <c r="AI32" i="183"/>
  <c r="AH32" i="183"/>
  <c r="AG32" i="183"/>
  <c r="AF32" i="183"/>
  <c r="AE32" i="183"/>
  <c r="AD32" i="183"/>
  <c r="AC32" i="183"/>
  <c r="AB32" i="183"/>
  <c r="AA32" i="183"/>
  <c r="Z32" i="183"/>
  <c r="Y32" i="183"/>
  <c r="X32" i="183"/>
  <c r="W32" i="183"/>
  <c r="V32" i="183"/>
  <c r="U32" i="183"/>
  <c r="T32" i="183"/>
  <c r="S32" i="183"/>
  <c r="R32" i="183"/>
  <c r="Q32" i="183"/>
  <c r="P32" i="183"/>
  <c r="O32" i="183"/>
  <c r="N32" i="183"/>
  <c r="M32" i="183"/>
  <c r="L32" i="183"/>
  <c r="K32" i="183"/>
  <c r="F32" i="183"/>
  <c r="AJ31" i="183"/>
  <c r="F31" i="183" s="1"/>
  <c r="AI31" i="183"/>
  <c r="AH31" i="183"/>
  <c r="AG31" i="183"/>
  <c r="AF31" i="183"/>
  <c r="AE31" i="183"/>
  <c r="AD31" i="183"/>
  <c r="AC31" i="183"/>
  <c r="AB31" i="183"/>
  <c r="AA31" i="183"/>
  <c r="Y31" i="183"/>
  <c r="X31" i="183"/>
  <c r="W31" i="183"/>
  <c r="V31" i="183"/>
  <c r="Z31" i="183" s="1"/>
  <c r="T31" i="183"/>
  <c r="S31" i="183"/>
  <c r="R31" i="183"/>
  <c r="Q31" i="183"/>
  <c r="U31" i="183" s="1"/>
  <c r="O31" i="183"/>
  <c r="N31" i="183"/>
  <c r="M31" i="183"/>
  <c r="L31" i="183"/>
  <c r="K31" i="183"/>
  <c r="P31" i="183" s="1"/>
  <c r="AI30" i="183"/>
  <c r="AH30" i="183"/>
  <c r="AG30" i="183"/>
  <c r="AJ30" i="183" s="1"/>
  <c r="F30" i="183" s="1"/>
  <c r="AE30" i="183"/>
  <c r="AD30" i="183"/>
  <c r="AC30" i="183"/>
  <c r="AB30" i="183"/>
  <c r="AA30" i="183"/>
  <c r="AF30" i="183" s="1"/>
  <c r="Y30" i="183"/>
  <c r="X30" i="183"/>
  <c r="W30" i="183"/>
  <c r="V30" i="183"/>
  <c r="Z30" i="183" s="1"/>
  <c r="T30" i="183"/>
  <c r="S30" i="183"/>
  <c r="R30" i="183"/>
  <c r="Q30" i="183"/>
  <c r="U30" i="183" s="1"/>
  <c r="O30" i="183"/>
  <c r="N30" i="183"/>
  <c r="M30" i="183"/>
  <c r="L30" i="183"/>
  <c r="K30" i="183"/>
  <c r="P30" i="183" s="1"/>
  <c r="AI29" i="183"/>
  <c r="AH29" i="183"/>
  <c r="AJ29" i="183" s="1"/>
  <c r="F29" i="183" s="1"/>
  <c r="AG29" i="183"/>
  <c r="AE29" i="183"/>
  <c r="AD29" i="183"/>
  <c r="AC29" i="183"/>
  <c r="AB29" i="183"/>
  <c r="AF29" i="183" s="1"/>
  <c r="AA29" i="183"/>
  <c r="Y29" i="183"/>
  <c r="X29" i="183"/>
  <c r="W29" i="183"/>
  <c r="Z29" i="183" s="1"/>
  <c r="V29" i="183"/>
  <c r="T29" i="183"/>
  <c r="S29" i="183"/>
  <c r="R29" i="183"/>
  <c r="U29" i="183" s="1"/>
  <c r="Q29" i="183"/>
  <c r="O29" i="183"/>
  <c r="N29" i="183"/>
  <c r="M29" i="183"/>
  <c r="L29" i="183"/>
  <c r="P29" i="183" s="1"/>
  <c r="K29" i="183"/>
  <c r="AI28" i="183"/>
  <c r="AH28" i="183"/>
  <c r="AG28" i="183"/>
  <c r="AJ28" i="183" s="1"/>
  <c r="F28" i="183" s="1"/>
  <c r="AE28" i="183"/>
  <c r="AD28" i="183"/>
  <c r="AC28" i="183"/>
  <c r="AB28" i="183"/>
  <c r="AA28" i="183"/>
  <c r="AF28" i="183" s="1"/>
  <c r="Y28" i="183"/>
  <c r="X28" i="183"/>
  <c r="W28" i="183"/>
  <c r="V28" i="183"/>
  <c r="Z28" i="183" s="1"/>
  <c r="T28" i="183"/>
  <c r="S28" i="183"/>
  <c r="R28" i="183"/>
  <c r="Q28" i="183"/>
  <c r="U28" i="183" s="1"/>
  <c r="P28" i="183"/>
  <c r="O28" i="183"/>
  <c r="N28" i="183"/>
  <c r="M28" i="183"/>
  <c r="L28" i="183"/>
  <c r="K28" i="183"/>
  <c r="AI27" i="183"/>
  <c r="AH27" i="183"/>
  <c r="AG27" i="183"/>
  <c r="AJ27" i="183" s="1"/>
  <c r="F27" i="183" s="1"/>
  <c r="AE27" i="183"/>
  <c r="AD27" i="183"/>
  <c r="AC27" i="183"/>
  <c r="AB27" i="183"/>
  <c r="AA27" i="183"/>
  <c r="AF27" i="183" s="1"/>
  <c r="Y27" i="183"/>
  <c r="X27" i="183"/>
  <c r="W27" i="183"/>
  <c r="V27" i="183"/>
  <c r="Z27" i="183" s="1"/>
  <c r="T27" i="183"/>
  <c r="S27" i="183"/>
  <c r="R27" i="183"/>
  <c r="Q27" i="183"/>
  <c r="U27" i="183" s="1"/>
  <c r="P27" i="183"/>
  <c r="O27" i="183"/>
  <c r="N27" i="183"/>
  <c r="M27" i="183"/>
  <c r="L27" i="183"/>
  <c r="K27" i="183"/>
  <c r="AI26" i="183"/>
  <c r="AH26" i="183"/>
  <c r="AG26" i="183"/>
  <c r="AJ26" i="183" s="1"/>
  <c r="F26" i="183" s="1"/>
  <c r="AE26" i="183"/>
  <c r="AD26" i="183"/>
  <c r="AC26" i="183"/>
  <c r="AB26" i="183"/>
  <c r="AA26" i="183"/>
  <c r="AF26" i="183" s="1"/>
  <c r="Y26" i="183"/>
  <c r="X26" i="183"/>
  <c r="W26" i="183"/>
  <c r="V26" i="183"/>
  <c r="Z26" i="183" s="1"/>
  <c r="T26" i="183"/>
  <c r="S26" i="183"/>
  <c r="R26" i="183"/>
  <c r="Q26" i="183"/>
  <c r="U26" i="183" s="1"/>
  <c r="O26" i="183"/>
  <c r="N26" i="183"/>
  <c r="M26" i="183"/>
  <c r="L26" i="183"/>
  <c r="K26" i="183"/>
  <c r="P26" i="183" s="1"/>
  <c r="AI25" i="183"/>
  <c r="AH25" i="183"/>
  <c r="AG25" i="183"/>
  <c r="AJ25" i="183" s="1"/>
  <c r="F25" i="183" s="1"/>
  <c r="AE25" i="183"/>
  <c r="AD25" i="183"/>
  <c r="AC25" i="183"/>
  <c r="AB25" i="183"/>
  <c r="AA25" i="183"/>
  <c r="AF25" i="183" s="1"/>
  <c r="Y25" i="183"/>
  <c r="X25" i="183"/>
  <c r="W25" i="183"/>
  <c r="V25" i="183"/>
  <c r="Z25" i="183" s="1"/>
  <c r="T25" i="183"/>
  <c r="S25" i="183"/>
  <c r="R25" i="183"/>
  <c r="Q25" i="183"/>
  <c r="U25" i="183" s="1"/>
  <c r="O25" i="183"/>
  <c r="N25" i="183"/>
  <c r="M25" i="183"/>
  <c r="L25" i="183"/>
  <c r="K25" i="183"/>
  <c r="P25" i="183" s="1"/>
  <c r="AI24" i="183"/>
  <c r="AH24" i="183"/>
  <c r="AG24" i="183"/>
  <c r="AJ24" i="183" s="1"/>
  <c r="F24" i="183" s="1"/>
  <c r="AE24" i="183"/>
  <c r="AD24" i="183"/>
  <c r="AC24" i="183"/>
  <c r="AB24" i="183"/>
  <c r="AA24" i="183"/>
  <c r="AF24" i="183" s="1"/>
  <c r="Y24" i="183"/>
  <c r="X24" i="183"/>
  <c r="W24" i="183"/>
  <c r="V24" i="183"/>
  <c r="Z24" i="183" s="1"/>
  <c r="T24" i="183"/>
  <c r="S24" i="183"/>
  <c r="R24" i="183"/>
  <c r="Q24" i="183"/>
  <c r="U24" i="183" s="1"/>
  <c r="O24" i="183"/>
  <c r="N24" i="183"/>
  <c r="M24" i="183"/>
  <c r="L24" i="183"/>
  <c r="K24" i="183"/>
  <c r="P24" i="183" s="1"/>
  <c r="AI23" i="183"/>
  <c r="AH23" i="183"/>
  <c r="AG23" i="183"/>
  <c r="AE23" i="183"/>
  <c r="AD23" i="183"/>
  <c r="AC23" i="183"/>
  <c r="AB23" i="183"/>
  <c r="AF23" i="183" s="1"/>
  <c r="AA23" i="183"/>
  <c r="Y23" i="183"/>
  <c r="X23" i="183"/>
  <c r="W23" i="183"/>
  <c r="V23" i="183"/>
  <c r="T23" i="183"/>
  <c r="S23" i="183"/>
  <c r="R23" i="183"/>
  <c r="Q23" i="183"/>
  <c r="O23" i="183"/>
  <c r="N23" i="183"/>
  <c r="M23" i="183"/>
  <c r="L23" i="183"/>
  <c r="K23" i="183"/>
  <c r="AI22" i="183"/>
  <c r="AH22" i="183"/>
  <c r="AG22" i="183"/>
  <c r="AJ22" i="183" s="1"/>
  <c r="F22" i="183" s="1"/>
  <c r="AE22" i="183"/>
  <c r="AD22" i="183"/>
  <c r="AC22" i="183"/>
  <c r="AB22" i="183"/>
  <c r="AA22" i="183"/>
  <c r="AF22" i="183" s="1"/>
  <c r="Y22" i="183"/>
  <c r="X22" i="183"/>
  <c r="W22" i="183"/>
  <c r="V22" i="183"/>
  <c r="Z22" i="183" s="1"/>
  <c r="T22" i="183"/>
  <c r="S22" i="183"/>
  <c r="R22" i="183"/>
  <c r="Q22" i="183"/>
  <c r="U22" i="183" s="1"/>
  <c r="O22" i="183"/>
  <c r="N22" i="183"/>
  <c r="M22" i="183"/>
  <c r="L22" i="183"/>
  <c r="K22" i="183"/>
  <c r="P22" i="183" s="1"/>
  <c r="AI21" i="183"/>
  <c r="AH21" i="183"/>
  <c r="AG21" i="183"/>
  <c r="AJ21" i="183" s="1"/>
  <c r="F21" i="183" s="1"/>
  <c r="AE21" i="183"/>
  <c r="AD21" i="183"/>
  <c r="AC21" i="183"/>
  <c r="AB21" i="183"/>
  <c r="AA21" i="183"/>
  <c r="AF21" i="183" s="1"/>
  <c r="Y21" i="183"/>
  <c r="X21" i="183"/>
  <c r="W21" i="183"/>
  <c r="V21" i="183"/>
  <c r="Z21" i="183" s="1"/>
  <c r="T21" i="183"/>
  <c r="S21" i="183"/>
  <c r="R21" i="183"/>
  <c r="Q21" i="183"/>
  <c r="U21" i="183" s="1"/>
  <c r="O21" i="183"/>
  <c r="N21" i="183"/>
  <c r="M21" i="183"/>
  <c r="L21" i="183"/>
  <c r="K21" i="183"/>
  <c r="P21" i="183" s="1"/>
  <c r="AI20" i="183"/>
  <c r="AH20" i="183"/>
  <c r="AG20" i="183"/>
  <c r="AE20" i="183"/>
  <c r="AD20" i="183"/>
  <c r="AC20" i="183"/>
  <c r="AB20" i="183"/>
  <c r="AA20" i="183"/>
  <c r="Y20" i="183"/>
  <c r="X20" i="183"/>
  <c r="W20" i="183"/>
  <c r="V20" i="183"/>
  <c r="Z20" i="183" s="1"/>
  <c r="T20" i="183"/>
  <c r="S20" i="183"/>
  <c r="R20" i="183"/>
  <c r="Q20" i="183"/>
  <c r="O20" i="183"/>
  <c r="N20" i="183"/>
  <c r="M20" i="183"/>
  <c r="L20" i="183"/>
  <c r="K20" i="183"/>
  <c r="AI19" i="183"/>
  <c r="AH19" i="183"/>
  <c r="AG19" i="183"/>
  <c r="AE19" i="183"/>
  <c r="AD19" i="183"/>
  <c r="AC19" i="183"/>
  <c r="AB19" i="183"/>
  <c r="AA19" i="183"/>
  <c r="Y19" i="183"/>
  <c r="X19" i="183"/>
  <c r="W19" i="183"/>
  <c r="V19" i="183"/>
  <c r="T19" i="183"/>
  <c r="S19" i="183"/>
  <c r="R19" i="183"/>
  <c r="Q19" i="183"/>
  <c r="O19" i="183"/>
  <c r="N19" i="183"/>
  <c r="M19" i="183"/>
  <c r="L19" i="183"/>
  <c r="K19" i="183"/>
  <c r="AI18" i="183"/>
  <c r="AH18" i="183"/>
  <c r="AG18" i="183"/>
  <c r="AE18" i="183"/>
  <c r="AD18" i="183"/>
  <c r="AC18" i="183"/>
  <c r="AF18" i="183" s="1"/>
  <c r="AB18" i="183"/>
  <c r="AA18" i="183"/>
  <c r="Y18" i="183"/>
  <c r="X18" i="183"/>
  <c r="Z18" i="183" s="1"/>
  <c r="W18" i="183"/>
  <c r="V18" i="183"/>
  <c r="T18" i="183"/>
  <c r="S18" i="183"/>
  <c r="R18" i="183"/>
  <c r="Q18" i="183"/>
  <c r="O18" i="183"/>
  <c r="N18" i="183"/>
  <c r="M18" i="183"/>
  <c r="L18" i="183"/>
  <c r="K18" i="183"/>
  <c r="P18" i="183" s="1"/>
  <c r="AI17" i="183"/>
  <c r="AH17" i="183"/>
  <c r="AG17" i="183"/>
  <c r="AJ17" i="183" s="1"/>
  <c r="AE17" i="183"/>
  <c r="AD17" i="183"/>
  <c r="AC17" i="183"/>
  <c r="AB17" i="183"/>
  <c r="AA17" i="183"/>
  <c r="Y17" i="183"/>
  <c r="X17" i="183"/>
  <c r="W17" i="183"/>
  <c r="V17" i="183"/>
  <c r="T17" i="183"/>
  <c r="S17" i="183"/>
  <c r="R17" i="183"/>
  <c r="Q17" i="183"/>
  <c r="O17" i="183"/>
  <c r="N17" i="183"/>
  <c r="M17" i="183"/>
  <c r="L17" i="183"/>
  <c r="K17" i="183"/>
  <c r="AI16" i="183"/>
  <c r="AH16" i="183"/>
  <c r="AG16" i="183"/>
  <c r="AE16" i="183"/>
  <c r="AD16" i="183"/>
  <c r="AC16" i="183"/>
  <c r="AB16" i="183"/>
  <c r="AA16" i="183"/>
  <c r="Y16" i="183"/>
  <c r="X16" i="183"/>
  <c r="W16" i="183"/>
  <c r="V16" i="183"/>
  <c r="T16" i="183"/>
  <c r="S16" i="183"/>
  <c r="R16" i="183"/>
  <c r="Q16" i="183"/>
  <c r="O16" i="183"/>
  <c r="N16" i="183"/>
  <c r="M16" i="183"/>
  <c r="L16" i="183"/>
  <c r="K16" i="183"/>
  <c r="AI15" i="183"/>
  <c r="AH15" i="183"/>
  <c r="AG15" i="183"/>
  <c r="AE15" i="183"/>
  <c r="AD15" i="183"/>
  <c r="AC15" i="183"/>
  <c r="AB15" i="183"/>
  <c r="AA15" i="183"/>
  <c r="Y15" i="183"/>
  <c r="X15" i="183"/>
  <c r="W15" i="183"/>
  <c r="V15" i="183"/>
  <c r="Z15" i="183" s="1"/>
  <c r="T15" i="183"/>
  <c r="S15" i="183"/>
  <c r="R15" i="183"/>
  <c r="Q15" i="183"/>
  <c r="U15" i="183" s="1"/>
  <c r="O15" i="183"/>
  <c r="N15" i="183"/>
  <c r="M15" i="183"/>
  <c r="L15" i="183"/>
  <c r="K15" i="183"/>
  <c r="AI14" i="183"/>
  <c r="AH14" i="183"/>
  <c r="AG14" i="183"/>
  <c r="AE14" i="183"/>
  <c r="AD14" i="183"/>
  <c r="AC14" i="183"/>
  <c r="AB14" i="183"/>
  <c r="AA14" i="183"/>
  <c r="Y14" i="183"/>
  <c r="X14" i="183"/>
  <c r="W14" i="183"/>
  <c r="V14" i="183"/>
  <c r="T14" i="183"/>
  <c r="S14" i="183"/>
  <c r="R14" i="183"/>
  <c r="Q14" i="183"/>
  <c r="O14" i="183"/>
  <c r="N14" i="183"/>
  <c r="M14" i="183"/>
  <c r="L14" i="183"/>
  <c r="K14" i="183"/>
  <c r="AI13" i="183"/>
  <c r="AH13" i="183"/>
  <c r="AG13" i="183"/>
  <c r="AJ13" i="183" s="1"/>
  <c r="AE13" i="183"/>
  <c r="AD13" i="183"/>
  <c r="AC13" i="183"/>
  <c r="AB13" i="183"/>
  <c r="AA13" i="183"/>
  <c r="AF13" i="183" s="1"/>
  <c r="Y13" i="183"/>
  <c r="X13" i="183"/>
  <c r="W13" i="183"/>
  <c r="V13" i="183"/>
  <c r="Z13" i="183" s="1"/>
  <c r="T13" i="183"/>
  <c r="S13" i="183"/>
  <c r="R13" i="183"/>
  <c r="Q13" i="183"/>
  <c r="U13" i="183" s="1"/>
  <c r="O13" i="183"/>
  <c r="N13" i="183"/>
  <c r="M13" i="183"/>
  <c r="L13" i="183"/>
  <c r="K13" i="183"/>
  <c r="P13" i="183" s="1"/>
  <c r="AI12" i="183"/>
  <c r="AH12" i="183"/>
  <c r="AG12" i="183"/>
  <c r="AJ12" i="183" s="1"/>
  <c r="AE12" i="183"/>
  <c r="AD12" i="183"/>
  <c r="AC12" i="183"/>
  <c r="AB12" i="183"/>
  <c r="AA12" i="183"/>
  <c r="AF12" i="183" s="1"/>
  <c r="Y12" i="183"/>
  <c r="X12" i="183"/>
  <c r="W12" i="183"/>
  <c r="V12" i="183"/>
  <c r="Z12" i="183" s="1"/>
  <c r="T12" i="183"/>
  <c r="S12" i="183"/>
  <c r="R12" i="183"/>
  <c r="Q12" i="183"/>
  <c r="U12" i="183" s="1"/>
  <c r="O12" i="183"/>
  <c r="N12" i="183"/>
  <c r="M12" i="183"/>
  <c r="L12" i="183"/>
  <c r="K12" i="183"/>
  <c r="AI11" i="183"/>
  <c r="AH11" i="183"/>
  <c r="AG11" i="183"/>
  <c r="AE11" i="183"/>
  <c r="AD11" i="183"/>
  <c r="AC11" i="183"/>
  <c r="AB11" i="183"/>
  <c r="AA11" i="183"/>
  <c r="Y11" i="183"/>
  <c r="X11" i="183"/>
  <c r="W11" i="183"/>
  <c r="V11" i="183"/>
  <c r="T11" i="183"/>
  <c r="S11" i="183"/>
  <c r="R11" i="183"/>
  <c r="Q11" i="183"/>
  <c r="O11" i="183"/>
  <c r="N11" i="183"/>
  <c r="M11" i="183"/>
  <c r="L11" i="183"/>
  <c r="K11" i="183"/>
  <c r="AI10" i="183"/>
  <c r="AH10" i="183"/>
  <c r="AG10" i="183"/>
  <c r="AE10" i="183"/>
  <c r="AD10" i="183"/>
  <c r="AC10" i="183"/>
  <c r="AB10" i="183"/>
  <c r="AA10" i="183"/>
  <c r="Y10" i="183"/>
  <c r="X10" i="183"/>
  <c r="W10" i="183"/>
  <c r="V10" i="183"/>
  <c r="T10" i="183"/>
  <c r="S10" i="183"/>
  <c r="R10" i="183"/>
  <c r="Q10" i="183"/>
  <c r="O10" i="183"/>
  <c r="N10" i="183"/>
  <c r="M10" i="183"/>
  <c r="L10" i="183"/>
  <c r="K10" i="183"/>
  <c r="P10" i="183" s="1"/>
  <c r="AI9" i="183"/>
  <c r="AH9" i="183"/>
  <c r="AG9" i="183"/>
  <c r="AE9" i="183"/>
  <c r="AD9" i="183"/>
  <c r="AC9" i="183"/>
  <c r="AB9" i="183"/>
  <c r="AA9" i="183"/>
  <c r="Y9" i="183"/>
  <c r="X9" i="183"/>
  <c r="W9" i="183"/>
  <c r="V9" i="183"/>
  <c r="T9" i="183"/>
  <c r="S9" i="183"/>
  <c r="R9" i="183"/>
  <c r="Q9" i="183"/>
  <c r="O9" i="183"/>
  <c r="N9" i="183"/>
  <c r="M9" i="183"/>
  <c r="L9" i="183"/>
  <c r="K9" i="183"/>
  <c r="AI8" i="183"/>
  <c r="AH8" i="183"/>
  <c r="AG8" i="183"/>
  <c r="AE8" i="183"/>
  <c r="AD8" i="183"/>
  <c r="AC8" i="183"/>
  <c r="AB8" i="183"/>
  <c r="AA8" i="183"/>
  <c r="Y8" i="183"/>
  <c r="X8" i="183"/>
  <c r="W8" i="183"/>
  <c r="V8" i="183"/>
  <c r="T8" i="183"/>
  <c r="S8" i="183"/>
  <c r="R8" i="183"/>
  <c r="Q8" i="183"/>
  <c r="O8" i="183"/>
  <c r="N8" i="183"/>
  <c r="M8" i="183"/>
  <c r="L8" i="183"/>
  <c r="K8" i="183"/>
  <c r="AI7" i="183"/>
  <c r="AH7" i="183"/>
  <c r="AG7" i="183"/>
  <c r="AE7" i="183"/>
  <c r="AD7" i="183"/>
  <c r="AC7" i="183"/>
  <c r="AB7" i="183"/>
  <c r="AA7" i="183"/>
  <c r="Y7" i="183"/>
  <c r="X7" i="183"/>
  <c r="W7" i="183"/>
  <c r="V7" i="183"/>
  <c r="T7" i="183"/>
  <c r="S7" i="183"/>
  <c r="R7" i="183"/>
  <c r="Q7" i="183"/>
  <c r="U7" i="183" s="1"/>
  <c r="O7" i="183"/>
  <c r="N7" i="183"/>
  <c r="M7" i="183"/>
  <c r="L7" i="183"/>
  <c r="K7" i="183"/>
  <c r="AI6" i="183"/>
  <c r="AH6" i="183"/>
  <c r="AG6" i="183"/>
  <c r="AE6" i="183"/>
  <c r="AD6" i="183"/>
  <c r="AC6" i="183"/>
  <c r="AB6" i="183"/>
  <c r="AA6" i="183"/>
  <c r="Y6" i="183"/>
  <c r="X6" i="183"/>
  <c r="W6" i="183"/>
  <c r="V6" i="183"/>
  <c r="T6" i="183"/>
  <c r="S6" i="183"/>
  <c r="R6" i="183"/>
  <c r="Q6" i="183"/>
  <c r="O6" i="183"/>
  <c r="N6" i="183"/>
  <c r="M6" i="183"/>
  <c r="L6" i="183"/>
  <c r="K6" i="183"/>
  <c r="P6" i="183" s="1"/>
  <c r="AI5" i="183"/>
  <c r="AH5" i="183"/>
  <c r="AG5" i="183"/>
  <c r="AE5" i="183"/>
  <c r="AD5" i="183"/>
  <c r="AC5" i="183"/>
  <c r="AB5" i="183"/>
  <c r="AA5" i="183"/>
  <c r="Y5" i="183"/>
  <c r="X5" i="183"/>
  <c r="W5" i="183"/>
  <c r="V5" i="183"/>
  <c r="T5" i="183"/>
  <c r="S5" i="183"/>
  <c r="R5" i="183"/>
  <c r="Q5" i="183"/>
  <c r="O5" i="183"/>
  <c r="N5" i="183"/>
  <c r="M5" i="183"/>
  <c r="L5" i="183"/>
  <c r="P5" i="183" s="1"/>
  <c r="K5" i="183"/>
  <c r="AI4" i="183"/>
  <c r="AH4" i="183"/>
  <c r="AG4" i="183"/>
  <c r="AE4" i="183"/>
  <c r="AD4" i="183"/>
  <c r="AC4" i="183"/>
  <c r="AB4" i="183"/>
  <c r="AA4" i="183"/>
  <c r="Y4" i="183"/>
  <c r="X4" i="183"/>
  <c r="W4" i="183"/>
  <c r="V4" i="183"/>
  <c r="T4" i="183"/>
  <c r="S4" i="183"/>
  <c r="R4" i="183"/>
  <c r="Q4" i="183"/>
  <c r="O4" i="183"/>
  <c r="N4" i="183"/>
  <c r="M4" i="183"/>
  <c r="L4" i="183"/>
  <c r="K4" i="183"/>
  <c r="E54" i="182"/>
  <c r="C54" i="182"/>
  <c r="G54" i="182" s="1"/>
  <c r="E47" i="182"/>
  <c r="E49" i="182" s="1"/>
  <c r="AJ43" i="182"/>
  <c r="AI43" i="182"/>
  <c r="AH43" i="182"/>
  <c r="AG43" i="182"/>
  <c r="AF43" i="182"/>
  <c r="AE43" i="182"/>
  <c r="AD43" i="182"/>
  <c r="AC43" i="182"/>
  <c r="AB43" i="182"/>
  <c r="AA43" i="182"/>
  <c r="Z43" i="182"/>
  <c r="Y43" i="182"/>
  <c r="X43" i="182"/>
  <c r="W43" i="182"/>
  <c r="V43" i="182"/>
  <c r="U43" i="182"/>
  <c r="T43" i="182"/>
  <c r="S43" i="182"/>
  <c r="R43" i="182"/>
  <c r="Q43" i="182"/>
  <c r="P43" i="182"/>
  <c r="O43" i="182"/>
  <c r="N43" i="182"/>
  <c r="M43" i="182"/>
  <c r="L43" i="182"/>
  <c r="K43" i="182"/>
  <c r="F43" i="182"/>
  <c r="AJ42" i="182"/>
  <c r="AI42" i="182"/>
  <c r="AH42" i="182"/>
  <c r="AG42" i="182"/>
  <c r="AF42" i="182"/>
  <c r="AE42" i="182"/>
  <c r="AD42" i="182"/>
  <c r="AC42" i="182"/>
  <c r="AB42" i="182"/>
  <c r="AA42" i="182"/>
  <c r="Z42" i="182"/>
  <c r="Y42" i="182"/>
  <c r="X42" i="182"/>
  <c r="W42" i="182"/>
  <c r="V42" i="182"/>
  <c r="U42" i="182"/>
  <c r="T42" i="182"/>
  <c r="S42" i="182"/>
  <c r="R42" i="182"/>
  <c r="Q42" i="182"/>
  <c r="P42" i="182"/>
  <c r="O42" i="182"/>
  <c r="N42" i="182"/>
  <c r="M42" i="182"/>
  <c r="L42" i="182"/>
  <c r="K42" i="182"/>
  <c r="F42" i="182"/>
  <c r="AJ41" i="182"/>
  <c r="AI41" i="182"/>
  <c r="AH41" i="182"/>
  <c r="AG41" i="182"/>
  <c r="AF41" i="182"/>
  <c r="AE41" i="182"/>
  <c r="AD41" i="182"/>
  <c r="AC41" i="182"/>
  <c r="AB41" i="182"/>
  <c r="AA41" i="182"/>
  <c r="Z41" i="182"/>
  <c r="Y41" i="182"/>
  <c r="X41" i="182"/>
  <c r="W41" i="182"/>
  <c r="V41" i="182"/>
  <c r="U41" i="182"/>
  <c r="T41" i="182"/>
  <c r="S41" i="182"/>
  <c r="R41" i="182"/>
  <c r="Q41" i="182"/>
  <c r="P41" i="182"/>
  <c r="O41" i="182"/>
  <c r="N41" i="182"/>
  <c r="M41" i="182"/>
  <c r="L41" i="182"/>
  <c r="K41" i="182"/>
  <c r="F41" i="182"/>
  <c r="AJ40" i="182"/>
  <c r="AI40" i="182"/>
  <c r="AH40" i="182"/>
  <c r="AG40" i="182"/>
  <c r="AF40" i="182"/>
  <c r="AE40" i="182"/>
  <c r="AD40" i="182"/>
  <c r="AC40" i="182"/>
  <c r="AB40" i="182"/>
  <c r="AA40" i="182"/>
  <c r="Z40" i="182"/>
  <c r="Y40" i="182"/>
  <c r="X40" i="182"/>
  <c r="W40" i="182"/>
  <c r="V40" i="182"/>
  <c r="U40" i="182"/>
  <c r="T40" i="182"/>
  <c r="S40" i="182"/>
  <c r="R40" i="182"/>
  <c r="Q40" i="182"/>
  <c r="P40" i="182"/>
  <c r="O40" i="182"/>
  <c r="N40" i="182"/>
  <c r="M40" i="182"/>
  <c r="L40" i="182"/>
  <c r="K40" i="182"/>
  <c r="F40" i="182"/>
  <c r="AJ39" i="182"/>
  <c r="AI39" i="182"/>
  <c r="AH39" i="182"/>
  <c r="AG39" i="182"/>
  <c r="AF39" i="182"/>
  <c r="AE39" i="182"/>
  <c r="AD39" i="182"/>
  <c r="AC39" i="182"/>
  <c r="AB39" i="182"/>
  <c r="AA39" i="182"/>
  <c r="Z39" i="182"/>
  <c r="Y39" i="182"/>
  <c r="X39" i="182"/>
  <c r="W39" i="182"/>
  <c r="V39" i="182"/>
  <c r="U39" i="182"/>
  <c r="T39" i="182"/>
  <c r="S39" i="182"/>
  <c r="R39" i="182"/>
  <c r="Q39" i="182"/>
  <c r="P39" i="182"/>
  <c r="O39" i="182"/>
  <c r="N39" i="182"/>
  <c r="M39" i="182"/>
  <c r="L39" i="182"/>
  <c r="K39" i="182"/>
  <c r="F39" i="182"/>
  <c r="AJ38" i="182"/>
  <c r="AI38" i="182"/>
  <c r="AH38" i="182"/>
  <c r="AG38" i="182"/>
  <c r="AF38" i="182"/>
  <c r="AE38" i="182"/>
  <c r="AD38" i="182"/>
  <c r="AC38" i="182"/>
  <c r="AB38" i="182"/>
  <c r="AA38" i="182"/>
  <c r="Z38" i="182"/>
  <c r="Y38" i="182"/>
  <c r="X38" i="182"/>
  <c r="W38" i="182"/>
  <c r="V38" i="182"/>
  <c r="U38" i="182"/>
  <c r="T38" i="182"/>
  <c r="S38" i="182"/>
  <c r="R38" i="182"/>
  <c r="Q38" i="182"/>
  <c r="P38" i="182"/>
  <c r="O38" i="182"/>
  <c r="N38" i="182"/>
  <c r="M38" i="182"/>
  <c r="L38" i="182"/>
  <c r="K38" i="182"/>
  <c r="F38" i="182"/>
  <c r="AJ37" i="182"/>
  <c r="AI37" i="182"/>
  <c r="AH37" i="182"/>
  <c r="AG37" i="182"/>
  <c r="AF37" i="182"/>
  <c r="AE37" i="182"/>
  <c r="AD37" i="182"/>
  <c r="AC37" i="182"/>
  <c r="AB37" i="182"/>
  <c r="AA37" i="182"/>
  <c r="Z37" i="182"/>
  <c r="Y37" i="182"/>
  <c r="X37" i="182"/>
  <c r="W37" i="182"/>
  <c r="V37" i="182"/>
  <c r="U37" i="182"/>
  <c r="T37" i="182"/>
  <c r="S37" i="182"/>
  <c r="R37" i="182"/>
  <c r="Q37" i="182"/>
  <c r="P37" i="182"/>
  <c r="O37" i="182"/>
  <c r="N37" i="182"/>
  <c r="M37" i="182"/>
  <c r="L37" i="182"/>
  <c r="K37" i="182"/>
  <c r="F37" i="182"/>
  <c r="AJ36" i="182"/>
  <c r="AI36" i="182"/>
  <c r="AH36" i="182"/>
  <c r="AG36" i="182"/>
  <c r="AF36" i="182"/>
  <c r="AE36" i="182"/>
  <c r="AD36" i="182"/>
  <c r="AC36" i="182"/>
  <c r="AB36" i="182"/>
  <c r="AA36" i="182"/>
  <c r="Z36" i="182"/>
  <c r="Y36" i="182"/>
  <c r="X36" i="182"/>
  <c r="W36" i="182"/>
  <c r="V36" i="182"/>
  <c r="U36" i="182"/>
  <c r="T36" i="182"/>
  <c r="S36" i="182"/>
  <c r="R36" i="182"/>
  <c r="Q36" i="182"/>
  <c r="P36" i="182"/>
  <c r="O36" i="182"/>
  <c r="N36" i="182"/>
  <c r="M36" i="182"/>
  <c r="L36" i="182"/>
  <c r="K36" i="182"/>
  <c r="F36" i="182"/>
  <c r="AJ35" i="182"/>
  <c r="AI35" i="182"/>
  <c r="AH35" i="182"/>
  <c r="AG35" i="182"/>
  <c r="AF35" i="182"/>
  <c r="AE35" i="182"/>
  <c r="AD35" i="182"/>
  <c r="AC35" i="182"/>
  <c r="AB35" i="182"/>
  <c r="AA35" i="182"/>
  <c r="Z35" i="182"/>
  <c r="Y35" i="182"/>
  <c r="X35" i="182"/>
  <c r="W35" i="182"/>
  <c r="V35" i="182"/>
  <c r="U35" i="182"/>
  <c r="T35" i="182"/>
  <c r="S35" i="182"/>
  <c r="R35" i="182"/>
  <c r="Q35" i="182"/>
  <c r="P35" i="182"/>
  <c r="O35" i="182"/>
  <c r="N35" i="182"/>
  <c r="M35" i="182"/>
  <c r="L35" i="182"/>
  <c r="K35" i="182"/>
  <c r="F35" i="182"/>
  <c r="AJ34" i="182"/>
  <c r="AI34" i="182"/>
  <c r="AH34" i="182"/>
  <c r="AG34" i="182"/>
  <c r="AF34" i="182"/>
  <c r="AE34" i="182"/>
  <c r="AD34" i="182"/>
  <c r="AC34" i="182"/>
  <c r="AB34" i="182"/>
  <c r="AA34" i="182"/>
  <c r="Z34" i="182"/>
  <c r="Y34" i="182"/>
  <c r="X34" i="182"/>
  <c r="W34" i="182"/>
  <c r="V34" i="182"/>
  <c r="U34" i="182"/>
  <c r="T34" i="182"/>
  <c r="S34" i="182"/>
  <c r="R34" i="182"/>
  <c r="Q34" i="182"/>
  <c r="P34" i="182"/>
  <c r="O34" i="182"/>
  <c r="N34" i="182"/>
  <c r="M34" i="182"/>
  <c r="L34" i="182"/>
  <c r="K34" i="182"/>
  <c r="F34" i="182"/>
  <c r="AJ33" i="182"/>
  <c r="AI33" i="182"/>
  <c r="AH33" i="182"/>
  <c r="AG33" i="182"/>
  <c r="AF33" i="182"/>
  <c r="AE33" i="182"/>
  <c r="AD33" i="182"/>
  <c r="AC33" i="182"/>
  <c r="AB33" i="182"/>
  <c r="AA33" i="182"/>
  <c r="Z33" i="182"/>
  <c r="Y33" i="182"/>
  <c r="X33" i="182"/>
  <c r="W33" i="182"/>
  <c r="V33" i="182"/>
  <c r="U33" i="182"/>
  <c r="T33" i="182"/>
  <c r="S33" i="182"/>
  <c r="R33" i="182"/>
  <c r="Q33" i="182"/>
  <c r="P33" i="182"/>
  <c r="O33" i="182"/>
  <c r="N33" i="182"/>
  <c r="M33" i="182"/>
  <c r="L33" i="182"/>
  <c r="K33" i="182"/>
  <c r="F33" i="182"/>
  <c r="AJ32" i="182"/>
  <c r="AI32" i="182"/>
  <c r="AH32" i="182"/>
  <c r="AG32" i="182"/>
  <c r="AF32" i="182"/>
  <c r="AE32" i="182"/>
  <c r="AD32" i="182"/>
  <c r="AC32" i="182"/>
  <c r="AB32" i="182"/>
  <c r="AA32" i="182"/>
  <c r="Z32" i="182"/>
  <c r="Y32" i="182"/>
  <c r="X32" i="182"/>
  <c r="W32" i="182"/>
  <c r="V32" i="182"/>
  <c r="U32" i="182"/>
  <c r="T32" i="182"/>
  <c r="S32" i="182"/>
  <c r="R32" i="182"/>
  <c r="Q32" i="182"/>
  <c r="P32" i="182"/>
  <c r="O32" i="182"/>
  <c r="N32" i="182"/>
  <c r="M32" i="182"/>
  <c r="L32" i="182"/>
  <c r="K32" i="182"/>
  <c r="F32" i="182"/>
  <c r="AJ31" i="182"/>
  <c r="AI31" i="182"/>
  <c r="AH31" i="182"/>
  <c r="AG31" i="182"/>
  <c r="AF31" i="182"/>
  <c r="AE31" i="182"/>
  <c r="AD31" i="182"/>
  <c r="AC31" i="182"/>
  <c r="AB31" i="182"/>
  <c r="AA31" i="182"/>
  <c r="Z31" i="182"/>
  <c r="Y31" i="182"/>
  <c r="X31" i="182"/>
  <c r="W31" i="182"/>
  <c r="V31" i="182"/>
  <c r="U31" i="182"/>
  <c r="T31" i="182"/>
  <c r="S31" i="182"/>
  <c r="R31" i="182"/>
  <c r="Q31" i="182"/>
  <c r="P31" i="182"/>
  <c r="O31" i="182"/>
  <c r="N31" i="182"/>
  <c r="M31" i="182"/>
  <c r="L31" i="182"/>
  <c r="K31" i="182"/>
  <c r="F31" i="182"/>
  <c r="AJ30" i="182"/>
  <c r="AI30" i="182"/>
  <c r="AH30" i="182"/>
  <c r="AG30" i="182"/>
  <c r="AF30" i="182"/>
  <c r="AE30" i="182"/>
  <c r="AD30" i="182"/>
  <c r="AC30" i="182"/>
  <c r="AB30" i="182"/>
  <c r="AA30" i="182"/>
  <c r="Z30" i="182"/>
  <c r="Y30" i="182"/>
  <c r="X30" i="182"/>
  <c r="W30" i="182"/>
  <c r="V30" i="182"/>
  <c r="U30" i="182"/>
  <c r="T30" i="182"/>
  <c r="S30" i="182"/>
  <c r="R30" i="182"/>
  <c r="Q30" i="182"/>
  <c r="P30" i="182"/>
  <c r="O30" i="182"/>
  <c r="N30" i="182"/>
  <c r="M30" i="182"/>
  <c r="L30" i="182"/>
  <c r="K30" i="182"/>
  <c r="F30" i="182"/>
  <c r="AI29" i="182"/>
  <c r="AH29" i="182"/>
  <c r="AJ29" i="182" s="1"/>
  <c r="F29" i="182" s="1"/>
  <c r="AG29" i="182"/>
  <c r="AE29" i="182"/>
  <c r="AD29" i="182"/>
  <c r="AC29" i="182"/>
  <c r="AB29" i="182"/>
  <c r="AF29" i="182" s="1"/>
  <c r="AA29" i="182"/>
  <c r="Y29" i="182"/>
  <c r="X29" i="182"/>
  <c r="W29" i="182"/>
  <c r="Z29" i="182" s="1"/>
  <c r="V29" i="182"/>
  <c r="U29" i="182"/>
  <c r="T29" i="182"/>
  <c r="S29" i="182"/>
  <c r="R29" i="182"/>
  <c r="Q29" i="182"/>
  <c r="O29" i="182"/>
  <c r="N29" i="182"/>
  <c r="M29" i="182"/>
  <c r="L29" i="182"/>
  <c r="P29" i="182" s="1"/>
  <c r="K29" i="182"/>
  <c r="AJ28" i="182"/>
  <c r="F28" i="182" s="1"/>
  <c r="AI28" i="182"/>
  <c r="AH28" i="182"/>
  <c r="AG28" i="182"/>
  <c r="AE28" i="182"/>
  <c r="AD28" i="182"/>
  <c r="AC28" i="182"/>
  <c r="AB28" i="182"/>
  <c r="AF28" i="182" s="1"/>
  <c r="AA28" i="182"/>
  <c r="Y28" i="182"/>
  <c r="X28" i="182"/>
  <c r="W28" i="182"/>
  <c r="Z28" i="182" s="1"/>
  <c r="V28" i="182"/>
  <c r="T28" i="182"/>
  <c r="S28" i="182"/>
  <c r="R28" i="182"/>
  <c r="U28" i="182" s="1"/>
  <c r="Q28" i="182"/>
  <c r="O28" i="182"/>
  <c r="N28" i="182"/>
  <c r="M28" i="182"/>
  <c r="L28" i="182"/>
  <c r="P28" i="182" s="1"/>
  <c r="K28" i="182"/>
  <c r="AI27" i="182"/>
  <c r="AH27" i="182"/>
  <c r="AG27" i="182"/>
  <c r="AJ27" i="182" s="1"/>
  <c r="F27" i="182" s="1"/>
  <c r="AE27" i="182"/>
  <c r="AD27" i="182"/>
  <c r="AC27" i="182"/>
  <c r="AB27" i="182"/>
  <c r="AA27" i="182"/>
  <c r="AF27" i="182" s="1"/>
  <c r="Y27" i="182"/>
  <c r="X27" i="182"/>
  <c r="W27" i="182"/>
  <c r="V27" i="182"/>
  <c r="Z27" i="182" s="1"/>
  <c r="T27" i="182"/>
  <c r="S27" i="182"/>
  <c r="R27" i="182"/>
  <c r="Q27" i="182"/>
  <c r="U27" i="182" s="1"/>
  <c r="O27" i="182"/>
  <c r="N27" i="182"/>
  <c r="M27" i="182"/>
  <c r="L27" i="182"/>
  <c r="K27" i="182"/>
  <c r="P27" i="182" s="1"/>
  <c r="AJ26" i="182"/>
  <c r="F26" i="182" s="1"/>
  <c r="AI26" i="182"/>
  <c r="AH26" i="182"/>
  <c r="AG26" i="182"/>
  <c r="AE26" i="182"/>
  <c r="AD26" i="182"/>
  <c r="AC26" i="182"/>
  <c r="AB26" i="182"/>
  <c r="AF26" i="182" s="1"/>
  <c r="AA26" i="182"/>
  <c r="Z26" i="182"/>
  <c r="Y26" i="182"/>
  <c r="X26" i="182"/>
  <c r="W26" i="182"/>
  <c r="V26" i="182"/>
  <c r="U26" i="182"/>
  <c r="T26" i="182"/>
  <c r="S26" i="182"/>
  <c r="R26" i="182"/>
  <c r="Q26" i="182"/>
  <c r="O26" i="182"/>
  <c r="N26" i="182"/>
  <c r="M26" i="182"/>
  <c r="L26" i="182"/>
  <c r="P26" i="182" s="1"/>
  <c r="K26" i="182"/>
  <c r="AJ25" i="182"/>
  <c r="F25" i="182" s="1"/>
  <c r="AI25" i="182"/>
  <c r="AH25" i="182"/>
  <c r="AG25" i="182"/>
  <c r="AE25" i="182"/>
  <c r="AD25" i="182"/>
  <c r="AC25" i="182"/>
  <c r="AB25" i="182"/>
  <c r="AA25" i="182"/>
  <c r="AF25" i="182" s="1"/>
  <c r="Y25" i="182"/>
  <c r="X25" i="182"/>
  <c r="W25" i="182"/>
  <c r="V25" i="182"/>
  <c r="Z25" i="182" s="1"/>
  <c r="T25" i="182"/>
  <c r="S25" i="182"/>
  <c r="R25" i="182"/>
  <c r="Q25" i="182"/>
  <c r="U25" i="182" s="1"/>
  <c r="O25" i="182"/>
  <c r="N25" i="182"/>
  <c r="M25" i="182"/>
  <c r="L25" i="182"/>
  <c r="K25" i="182"/>
  <c r="P25" i="182" s="1"/>
  <c r="AJ24" i="182"/>
  <c r="F24" i="182" s="1"/>
  <c r="AI24" i="182"/>
  <c r="AH24" i="182"/>
  <c r="AG24" i="182"/>
  <c r="AE24" i="182"/>
  <c r="AD24" i="182"/>
  <c r="AC24" i="182"/>
  <c r="AB24" i="182"/>
  <c r="AA24" i="182"/>
  <c r="AF24" i="182" s="1"/>
  <c r="Y24" i="182"/>
  <c r="X24" i="182"/>
  <c r="W24" i="182"/>
  <c r="V24" i="182"/>
  <c r="Z24" i="182" s="1"/>
  <c r="T24" i="182"/>
  <c r="S24" i="182"/>
  <c r="R24" i="182"/>
  <c r="Q24" i="182"/>
  <c r="U24" i="182" s="1"/>
  <c r="O24" i="182"/>
  <c r="N24" i="182"/>
  <c r="M24" i="182"/>
  <c r="L24" i="182"/>
  <c r="K24" i="182"/>
  <c r="P24" i="182" s="1"/>
  <c r="AI23" i="182"/>
  <c r="AH23" i="182"/>
  <c r="AJ23" i="182" s="1"/>
  <c r="F23" i="182" s="1"/>
  <c r="AG23" i="182"/>
  <c r="AE23" i="182"/>
  <c r="AD23" i="182"/>
  <c r="AC23" i="182"/>
  <c r="AB23" i="182"/>
  <c r="AF23" i="182" s="1"/>
  <c r="AA23" i="182"/>
  <c r="Z23" i="182"/>
  <c r="Y23" i="182"/>
  <c r="X23" i="182"/>
  <c r="W23" i="182"/>
  <c r="V23" i="182"/>
  <c r="U23" i="182"/>
  <c r="T23" i="182"/>
  <c r="S23" i="182"/>
  <c r="R23" i="182"/>
  <c r="Q23" i="182"/>
  <c r="O23" i="182"/>
  <c r="N23" i="182"/>
  <c r="M23" i="182"/>
  <c r="L23" i="182"/>
  <c r="P23" i="182" s="1"/>
  <c r="K23" i="182"/>
  <c r="AI22" i="182"/>
  <c r="AH22" i="182"/>
  <c r="AG22" i="182"/>
  <c r="AJ22" i="182" s="1"/>
  <c r="F22" i="182" s="1"/>
  <c r="AE22" i="182"/>
  <c r="AD22" i="182"/>
  <c r="AC22" i="182"/>
  <c r="AB22" i="182"/>
  <c r="AA22" i="182"/>
  <c r="AF22" i="182" s="1"/>
  <c r="Y22" i="182"/>
  <c r="X22" i="182"/>
  <c r="W22" i="182"/>
  <c r="V22" i="182"/>
  <c r="Z22" i="182" s="1"/>
  <c r="T22" i="182"/>
  <c r="S22" i="182"/>
  <c r="R22" i="182"/>
  <c r="Q22" i="182"/>
  <c r="U22" i="182" s="1"/>
  <c r="O22" i="182"/>
  <c r="N22" i="182"/>
  <c r="M22" i="182"/>
  <c r="L22" i="182"/>
  <c r="K22" i="182"/>
  <c r="P22" i="182" s="1"/>
  <c r="AI21" i="182"/>
  <c r="AH21" i="182"/>
  <c r="AG21" i="182"/>
  <c r="AJ21" i="182" s="1"/>
  <c r="F21" i="182" s="1"/>
  <c r="AE21" i="182"/>
  <c r="AD21" i="182"/>
  <c r="AC21" i="182"/>
  <c r="AB21" i="182"/>
  <c r="AF21" i="182" s="1"/>
  <c r="AA21" i="182"/>
  <c r="Y21" i="182"/>
  <c r="X21" i="182"/>
  <c r="W21" i="182"/>
  <c r="Z21" i="182" s="1"/>
  <c r="V21" i="182"/>
  <c r="T21" i="182"/>
  <c r="S21" i="182"/>
  <c r="R21" i="182"/>
  <c r="Q21" i="182"/>
  <c r="U21" i="182" s="1"/>
  <c r="O21" i="182"/>
  <c r="N21" i="182"/>
  <c r="M21" i="182"/>
  <c r="L21" i="182"/>
  <c r="K21" i="182"/>
  <c r="AI20" i="182"/>
  <c r="AH20" i="182"/>
  <c r="AJ20" i="182" s="1"/>
  <c r="F20" i="182" s="1"/>
  <c r="AG20" i="182"/>
  <c r="AE20" i="182"/>
  <c r="AD20" i="182"/>
  <c r="AC20" i="182"/>
  <c r="AB20" i="182"/>
  <c r="AA20" i="182"/>
  <c r="AF20" i="182" s="1"/>
  <c r="Y20" i="182"/>
  <c r="X20" i="182"/>
  <c r="W20" i="182"/>
  <c r="V20" i="182"/>
  <c r="T20" i="182"/>
  <c r="S20" i="182"/>
  <c r="R20" i="182"/>
  <c r="Q20" i="182"/>
  <c r="U20" i="182" s="1"/>
  <c r="O20" i="182"/>
  <c r="N20" i="182"/>
  <c r="M20" i="182"/>
  <c r="L20" i="182"/>
  <c r="K20" i="182"/>
  <c r="AI19" i="182"/>
  <c r="AH19" i="182"/>
  <c r="AG19" i="182"/>
  <c r="AJ19" i="182" s="1"/>
  <c r="F19" i="182" s="1"/>
  <c r="AE19" i="182"/>
  <c r="AD19" i="182"/>
  <c r="AC19" i="182"/>
  <c r="AB19" i="182"/>
  <c r="AA19" i="182"/>
  <c r="Y19" i="182"/>
  <c r="X19" i="182"/>
  <c r="W19" i="182"/>
  <c r="V19" i="182"/>
  <c r="T19" i="182"/>
  <c r="S19" i="182"/>
  <c r="R19" i="182"/>
  <c r="Q19" i="182"/>
  <c r="O19" i="182"/>
  <c r="N19" i="182"/>
  <c r="M19" i="182"/>
  <c r="L19" i="182"/>
  <c r="K19" i="182"/>
  <c r="AI18" i="182"/>
  <c r="AH18" i="182"/>
  <c r="AJ18" i="182" s="1"/>
  <c r="F18" i="182" s="1"/>
  <c r="AG18" i="182"/>
  <c r="AE18" i="182"/>
  <c r="AD18" i="182"/>
  <c r="AC18" i="182"/>
  <c r="AB18" i="182"/>
  <c r="AA18" i="182"/>
  <c r="Y18" i="182"/>
  <c r="X18" i="182"/>
  <c r="W18" i="182"/>
  <c r="V18" i="182"/>
  <c r="T18" i="182"/>
  <c r="S18" i="182"/>
  <c r="R18" i="182"/>
  <c r="Q18" i="182"/>
  <c r="O18" i="182"/>
  <c r="N18" i="182"/>
  <c r="M18" i="182"/>
  <c r="P18" i="182" s="1"/>
  <c r="L18" i="182"/>
  <c r="K18" i="182"/>
  <c r="AJ17" i="182"/>
  <c r="F17" i="182" s="1"/>
  <c r="AI17" i="182"/>
  <c r="AH17" i="182"/>
  <c r="AG17" i="182"/>
  <c r="AE17" i="182"/>
  <c r="AD17" i="182"/>
  <c r="AC17" i="182"/>
  <c r="AB17" i="182"/>
  <c r="AA17" i="182"/>
  <c r="Y17" i="182"/>
  <c r="X17" i="182"/>
  <c r="W17" i="182"/>
  <c r="V17" i="182"/>
  <c r="T17" i="182"/>
  <c r="S17" i="182"/>
  <c r="R17" i="182"/>
  <c r="Q17" i="182"/>
  <c r="O17" i="182"/>
  <c r="N17" i="182"/>
  <c r="M17" i="182"/>
  <c r="L17" i="182"/>
  <c r="K17" i="182"/>
  <c r="P17" i="182" s="1"/>
  <c r="AI16" i="182"/>
  <c r="AH16" i="182"/>
  <c r="AG16" i="182"/>
  <c r="AJ16" i="182" s="1"/>
  <c r="F16" i="182" s="1"/>
  <c r="AE16" i="182"/>
  <c r="AD16" i="182"/>
  <c r="AC16" i="182"/>
  <c r="AB16" i="182"/>
  <c r="AA16" i="182"/>
  <c r="AF16" i="182" s="1"/>
  <c r="Y16" i="182"/>
  <c r="X16" i="182"/>
  <c r="W16" i="182"/>
  <c r="V16" i="182"/>
  <c r="Z16" i="182" s="1"/>
  <c r="T16" i="182"/>
  <c r="S16" i="182"/>
  <c r="R16" i="182"/>
  <c r="Q16" i="182"/>
  <c r="U16" i="182" s="1"/>
  <c r="O16" i="182"/>
  <c r="N16" i="182"/>
  <c r="M16" i="182"/>
  <c r="L16" i="182"/>
  <c r="K16" i="182"/>
  <c r="P16" i="182" s="1"/>
  <c r="AI15" i="182"/>
  <c r="AH15" i="182"/>
  <c r="AG15" i="182"/>
  <c r="AE15" i="182"/>
  <c r="AD15" i="182"/>
  <c r="AC15" i="182"/>
  <c r="AB15" i="182"/>
  <c r="AA15" i="182"/>
  <c r="Y15" i="182"/>
  <c r="X15" i="182"/>
  <c r="W15" i="182"/>
  <c r="V15" i="182"/>
  <c r="T15" i="182"/>
  <c r="S15" i="182"/>
  <c r="R15" i="182"/>
  <c r="Q15" i="182"/>
  <c r="O15" i="182"/>
  <c r="N15" i="182"/>
  <c r="M15" i="182"/>
  <c r="L15" i="182"/>
  <c r="K15" i="182"/>
  <c r="AI14" i="182"/>
  <c r="AH14" i="182"/>
  <c r="AG14" i="182"/>
  <c r="AE14" i="182"/>
  <c r="AD14" i="182"/>
  <c r="AC14" i="182"/>
  <c r="AB14" i="182"/>
  <c r="AA14" i="182"/>
  <c r="Y14" i="182"/>
  <c r="X14" i="182"/>
  <c r="W14" i="182"/>
  <c r="V14" i="182"/>
  <c r="T14" i="182"/>
  <c r="S14" i="182"/>
  <c r="R14" i="182"/>
  <c r="Q14" i="182"/>
  <c r="O14" i="182"/>
  <c r="N14" i="182"/>
  <c r="M14" i="182"/>
  <c r="L14" i="182"/>
  <c r="K14" i="182"/>
  <c r="AI13" i="182"/>
  <c r="AH13" i="182"/>
  <c r="AG13" i="182"/>
  <c r="AE13" i="182"/>
  <c r="AD13" i="182"/>
  <c r="AC13" i="182"/>
  <c r="AB13" i="182"/>
  <c r="AA13" i="182"/>
  <c r="AF13" i="182" s="1"/>
  <c r="Y13" i="182"/>
  <c r="X13" i="182"/>
  <c r="W13" i="182"/>
  <c r="V13" i="182"/>
  <c r="Z13" i="182" s="1"/>
  <c r="T13" i="182"/>
  <c r="S13" i="182"/>
  <c r="R13" i="182"/>
  <c r="Q13" i="182"/>
  <c r="U13" i="182" s="1"/>
  <c r="O13" i="182"/>
  <c r="N13" i="182"/>
  <c r="M13" i="182"/>
  <c r="L13" i="182"/>
  <c r="K13" i="182"/>
  <c r="AI12" i="182"/>
  <c r="AH12" i="182"/>
  <c r="AG12" i="182"/>
  <c r="AJ12" i="182" s="1"/>
  <c r="AE12" i="182"/>
  <c r="AD12" i="182"/>
  <c r="AC12" i="182"/>
  <c r="AB12" i="182"/>
  <c r="AA12" i="182"/>
  <c r="Y12" i="182"/>
  <c r="X12" i="182"/>
  <c r="W12" i="182"/>
  <c r="V12" i="182"/>
  <c r="T12" i="182"/>
  <c r="S12" i="182"/>
  <c r="R12" i="182"/>
  <c r="Q12" i="182"/>
  <c r="O12" i="182"/>
  <c r="N12" i="182"/>
  <c r="M12" i="182"/>
  <c r="L12" i="182"/>
  <c r="K12" i="182"/>
  <c r="AI11" i="182"/>
  <c r="AH11" i="182"/>
  <c r="AG11" i="182"/>
  <c r="AE11" i="182"/>
  <c r="AD11" i="182"/>
  <c r="AC11" i="182"/>
  <c r="AB11" i="182"/>
  <c r="AA11" i="182"/>
  <c r="Y11" i="182"/>
  <c r="X11" i="182"/>
  <c r="W11" i="182"/>
  <c r="V11" i="182"/>
  <c r="T11" i="182"/>
  <c r="S11" i="182"/>
  <c r="R11" i="182"/>
  <c r="Q11" i="182"/>
  <c r="O11" i="182"/>
  <c r="N11" i="182"/>
  <c r="M11" i="182"/>
  <c r="L11" i="182"/>
  <c r="P11" i="182" s="1"/>
  <c r="K11" i="182"/>
  <c r="AI10" i="182"/>
  <c r="AH10" i="182"/>
  <c r="AG10" i="182"/>
  <c r="AE10" i="182"/>
  <c r="AD10" i="182"/>
  <c r="AC10" i="182"/>
  <c r="AB10" i="182"/>
  <c r="AA10" i="182"/>
  <c r="Y10" i="182"/>
  <c r="X10" i="182"/>
  <c r="W10" i="182"/>
  <c r="V10" i="182"/>
  <c r="T10" i="182"/>
  <c r="S10" i="182"/>
  <c r="R10" i="182"/>
  <c r="Q10" i="182"/>
  <c r="O10" i="182"/>
  <c r="N10" i="182"/>
  <c r="M10" i="182"/>
  <c r="L10" i="182"/>
  <c r="K10" i="182"/>
  <c r="AI9" i="182"/>
  <c r="AH9" i="182"/>
  <c r="AG9" i="182"/>
  <c r="AE9" i="182"/>
  <c r="AD9" i="182"/>
  <c r="AC9" i="182"/>
  <c r="AB9" i="182"/>
  <c r="AA9" i="182"/>
  <c r="Y9" i="182"/>
  <c r="X9" i="182"/>
  <c r="W9" i="182"/>
  <c r="V9" i="182"/>
  <c r="T9" i="182"/>
  <c r="S9" i="182"/>
  <c r="R9" i="182"/>
  <c r="Q9" i="182"/>
  <c r="O9" i="182"/>
  <c r="N9" i="182"/>
  <c r="M9" i="182"/>
  <c r="L9" i="182"/>
  <c r="K9" i="182"/>
  <c r="P9" i="182" s="1"/>
  <c r="AI8" i="182"/>
  <c r="AH8" i="182"/>
  <c r="AG8" i="182"/>
  <c r="AE8" i="182"/>
  <c r="AD8" i="182"/>
  <c r="AC8" i="182"/>
  <c r="AB8" i="182"/>
  <c r="AA8" i="182"/>
  <c r="Y8" i="182"/>
  <c r="X8" i="182"/>
  <c r="W8" i="182"/>
  <c r="V8" i="182"/>
  <c r="T8" i="182"/>
  <c r="S8" i="182"/>
  <c r="R8" i="182"/>
  <c r="Q8" i="182"/>
  <c r="O8" i="182"/>
  <c r="N8" i="182"/>
  <c r="M8" i="182"/>
  <c r="L8" i="182"/>
  <c r="K8" i="182"/>
  <c r="AI7" i="182"/>
  <c r="AH7" i="182"/>
  <c r="AG7" i="182"/>
  <c r="AE7" i="182"/>
  <c r="AD7" i="182"/>
  <c r="AC7" i="182"/>
  <c r="AB7" i="182"/>
  <c r="AA7" i="182"/>
  <c r="Y7" i="182"/>
  <c r="X7" i="182"/>
  <c r="W7" i="182"/>
  <c r="V7" i="182"/>
  <c r="T7" i="182"/>
  <c r="S7" i="182"/>
  <c r="R7" i="182"/>
  <c r="Q7" i="182"/>
  <c r="O7" i="182"/>
  <c r="N7" i="182"/>
  <c r="M7" i="182"/>
  <c r="L7" i="182"/>
  <c r="K7" i="182"/>
  <c r="AI6" i="182"/>
  <c r="AH6" i="182"/>
  <c r="AG6" i="182"/>
  <c r="AE6" i="182"/>
  <c r="AD6" i="182"/>
  <c r="AC6" i="182"/>
  <c r="AB6" i="182"/>
  <c r="AA6" i="182"/>
  <c r="Y6" i="182"/>
  <c r="X6" i="182"/>
  <c r="W6" i="182"/>
  <c r="V6" i="182"/>
  <c r="T6" i="182"/>
  <c r="S6" i="182"/>
  <c r="R6" i="182"/>
  <c r="Q6" i="182"/>
  <c r="O6" i="182"/>
  <c r="N6" i="182"/>
  <c r="M6" i="182"/>
  <c r="L6" i="182"/>
  <c r="K6" i="182"/>
  <c r="AI5" i="182"/>
  <c r="AH5" i="182"/>
  <c r="AG5" i="182"/>
  <c r="AE5" i="182"/>
  <c r="AD5" i="182"/>
  <c r="AC5" i="182"/>
  <c r="AB5" i="182"/>
  <c r="AA5" i="182"/>
  <c r="Y5" i="182"/>
  <c r="X5" i="182"/>
  <c r="W5" i="182"/>
  <c r="V5" i="182"/>
  <c r="T5" i="182"/>
  <c r="S5" i="182"/>
  <c r="R5" i="182"/>
  <c r="Q5" i="182"/>
  <c r="O5" i="182"/>
  <c r="N5" i="182"/>
  <c r="M5" i="182"/>
  <c r="L5" i="182"/>
  <c r="K5" i="182"/>
  <c r="AI4" i="182"/>
  <c r="AH4" i="182"/>
  <c r="AG4" i="182"/>
  <c r="AE4" i="182"/>
  <c r="AD4" i="182"/>
  <c r="AC4" i="182"/>
  <c r="AB4" i="182"/>
  <c r="AA4" i="182"/>
  <c r="Y4" i="182"/>
  <c r="X4" i="182"/>
  <c r="W4" i="182"/>
  <c r="V4" i="182"/>
  <c r="T4" i="182"/>
  <c r="S4" i="182"/>
  <c r="R4" i="182"/>
  <c r="Q4" i="182"/>
  <c r="O4" i="182"/>
  <c r="N4" i="182"/>
  <c r="M4" i="182"/>
  <c r="L4" i="182"/>
  <c r="K4" i="182"/>
  <c r="P4" i="182" s="1"/>
  <c r="E54" i="181"/>
  <c r="D56" i="181"/>
  <c r="C54" i="181"/>
  <c r="G54" i="181" s="1"/>
  <c r="E47" i="181"/>
  <c r="E49" i="181" s="1"/>
  <c r="D47" i="181"/>
  <c r="D61" i="181" s="1"/>
  <c r="AJ43" i="181"/>
  <c r="AI43" i="181"/>
  <c r="AH43" i="181"/>
  <c r="AG43" i="181"/>
  <c r="AF43" i="181"/>
  <c r="AE43" i="181"/>
  <c r="AD43" i="181"/>
  <c r="AC43" i="181"/>
  <c r="AB43" i="181"/>
  <c r="AA43" i="181"/>
  <c r="Z43" i="181"/>
  <c r="Y43" i="181"/>
  <c r="X43" i="181"/>
  <c r="W43" i="181"/>
  <c r="V43" i="181"/>
  <c r="U43" i="181"/>
  <c r="T43" i="181"/>
  <c r="S43" i="181"/>
  <c r="R43" i="181"/>
  <c r="Q43" i="181"/>
  <c r="P43" i="181"/>
  <c r="O43" i="181"/>
  <c r="N43" i="181"/>
  <c r="M43" i="181"/>
  <c r="L43" i="181"/>
  <c r="K43" i="181"/>
  <c r="F43" i="181"/>
  <c r="AJ42" i="181"/>
  <c r="AI42" i="181"/>
  <c r="AH42" i="181"/>
  <c r="AG42" i="181"/>
  <c r="AF42" i="181"/>
  <c r="AE42" i="181"/>
  <c r="AD42" i="181"/>
  <c r="AC42" i="181"/>
  <c r="AB42" i="181"/>
  <c r="AA42" i="181"/>
  <c r="Z42" i="181"/>
  <c r="Y42" i="181"/>
  <c r="X42" i="181"/>
  <c r="W42" i="181"/>
  <c r="V42" i="181"/>
  <c r="U42" i="181"/>
  <c r="T42" i="181"/>
  <c r="S42" i="181"/>
  <c r="R42" i="181"/>
  <c r="Q42" i="181"/>
  <c r="P42" i="181"/>
  <c r="O42" i="181"/>
  <c r="N42" i="181"/>
  <c r="M42" i="181"/>
  <c r="L42" i="181"/>
  <c r="K42" i="181"/>
  <c r="F42" i="181"/>
  <c r="AJ41" i="181"/>
  <c r="AI41" i="181"/>
  <c r="AH41" i="181"/>
  <c r="AG41" i="181"/>
  <c r="AF41" i="181"/>
  <c r="AE41" i="181"/>
  <c r="AD41" i="181"/>
  <c r="AC41" i="181"/>
  <c r="AB41" i="181"/>
  <c r="AA41" i="181"/>
  <c r="Z41" i="181"/>
  <c r="Y41" i="181"/>
  <c r="X41" i="181"/>
  <c r="W41" i="181"/>
  <c r="V41" i="181"/>
  <c r="U41" i="181"/>
  <c r="T41" i="181"/>
  <c r="S41" i="181"/>
  <c r="R41" i="181"/>
  <c r="Q41" i="181"/>
  <c r="P41" i="181"/>
  <c r="O41" i="181"/>
  <c r="N41" i="181"/>
  <c r="M41" i="181"/>
  <c r="L41" i="181"/>
  <c r="K41" i="181"/>
  <c r="F41" i="181"/>
  <c r="AJ40" i="181"/>
  <c r="AI40" i="181"/>
  <c r="AH40" i="181"/>
  <c r="AG40" i="181"/>
  <c r="AF40" i="181"/>
  <c r="AE40" i="181"/>
  <c r="AD40" i="181"/>
  <c r="AC40" i="181"/>
  <c r="AB40" i="181"/>
  <c r="AA40" i="181"/>
  <c r="Z40" i="181"/>
  <c r="Y40" i="181"/>
  <c r="X40" i="181"/>
  <c r="W40" i="181"/>
  <c r="V40" i="181"/>
  <c r="U40" i="181"/>
  <c r="T40" i="181"/>
  <c r="S40" i="181"/>
  <c r="R40" i="181"/>
  <c r="Q40" i="181"/>
  <c r="P40" i="181"/>
  <c r="O40" i="181"/>
  <c r="N40" i="181"/>
  <c r="M40" i="181"/>
  <c r="L40" i="181"/>
  <c r="K40" i="181"/>
  <c r="F40" i="181"/>
  <c r="AJ39" i="181"/>
  <c r="AI39" i="181"/>
  <c r="AH39" i="181"/>
  <c r="AG39" i="181"/>
  <c r="AF39" i="181"/>
  <c r="AE39" i="181"/>
  <c r="AD39" i="181"/>
  <c r="AC39" i="181"/>
  <c r="AB39" i="181"/>
  <c r="AA39" i="181"/>
  <c r="Z39" i="181"/>
  <c r="Y39" i="181"/>
  <c r="X39" i="181"/>
  <c r="W39" i="181"/>
  <c r="V39" i="181"/>
  <c r="U39" i="181"/>
  <c r="T39" i="181"/>
  <c r="S39" i="181"/>
  <c r="R39" i="181"/>
  <c r="Q39" i="181"/>
  <c r="P39" i="181"/>
  <c r="O39" i="181"/>
  <c r="N39" i="181"/>
  <c r="M39" i="181"/>
  <c r="L39" i="181"/>
  <c r="K39" i="181"/>
  <c r="F39" i="181"/>
  <c r="AJ38" i="181"/>
  <c r="AI38" i="181"/>
  <c r="AH38" i="181"/>
  <c r="AG38" i="181"/>
  <c r="AF38" i="181"/>
  <c r="AE38" i="181"/>
  <c r="AD38" i="181"/>
  <c r="AC38" i="181"/>
  <c r="AB38" i="181"/>
  <c r="AA38" i="181"/>
  <c r="Z38" i="181"/>
  <c r="Y38" i="181"/>
  <c r="X38" i="181"/>
  <c r="W38" i="181"/>
  <c r="V38" i="181"/>
  <c r="U38" i="181"/>
  <c r="T38" i="181"/>
  <c r="S38" i="181"/>
  <c r="R38" i="181"/>
  <c r="Q38" i="181"/>
  <c r="P38" i="181"/>
  <c r="O38" i="181"/>
  <c r="N38" i="181"/>
  <c r="M38" i="181"/>
  <c r="L38" i="181"/>
  <c r="K38" i="181"/>
  <c r="F38" i="181"/>
  <c r="AJ37" i="181"/>
  <c r="AI37" i="181"/>
  <c r="AH37" i="181"/>
  <c r="AG37" i="181"/>
  <c r="AF37" i="181"/>
  <c r="AE37" i="181"/>
  <c r="AD37" i="181"/>
  <c r="AC37" i="181"/>
  <c r="AB37" i="181"/>
  <c r="AA37" i="181"/>
  <c r="Z37" i="181"/>
  <c r="Y37" i="181"/>
  <c r="X37" i="181"/>
  <c r="W37" i="181"/>
  <c r="V37" i="181"/>
  <c r="U37" i="181"/>
  <c r="T37" i="181"/>
  <c r="S37" i="181"/>
  <c r="R37" i="181"/>
  <c r="Q37" i="181"/>
  <c r="P37" i="181"/>
  <c r="O37" i="181"/>
  <c r="N37" i="181"/>
  <c r="M37" i="181"/>
  <c r="L37" i="181"/>
  <c r="K37" i="181"/>
  <c r="F37" i="181"/>
  <c r="AJ36" i="181"/>
  <c r="AI36" i="181"/>
  <c r="AH36" i="181"/>
  <c r="AG36" i="181"/>
  <c r="AF36" i="181"/>
  <c r="AE36" i="181"/>
  <c r="AD36" i="181"/>
  <c r="AC36" i="181"/>
  <c r="AB36" i="181"/>
  <c r="AA36" i="181"/>
  <c r="Z36" i="181"/>
  <c r="Y36" i="181"/>
  <c r="X36" i="181"/>
  <c r="W36" i="181"/>
  <c r="V36" i="181"/>
  <c r="U36" i="181"/>
  <c r="T36" i="181"/>
  <c r="S36" i="181"/>
  <c r="R36" i="181"/>
  <c r="Q36" i="181"/>
  <c r="P36" i="181"/>
  <c r="O36" i="181"/>
  <c r="N36" i="181"/>
  <c r="M36" i="181"/>
  <c r="L36" i="181"/>
  <c r="K36" i="181"/>
  <c r="F36" i="181"/>
  <c r="AJ35" i="181"/>
  <c r="AI35" i="181"/>
  <c r="AH35" i="181"/>
  <c r="AG35" i="181"/>
  <c r="AF35" i="181"/>
  <c r="AE35" i="181"/>
  <c r="AD35" i="181"/>
  <c r="AC35" i="181"/>
  <c r="AB35" i="181"/>
  <c r="AA35" i="181"/>
  <c r="Z35" i="181"/>
  <c r="Y35" i="181"/>
  <c r="X35" i="181"/>
  <c r="W35" i="181"/>
  <c r="V35" i="181"/>
  <c r="U35" i="181"/>
  <c r="T35" i="181"/>
  <c r="S35" i="181"/>
  <c r="R35" i="181"/>
  <c r="Q35" i="181"/>
  <c r="P35" i="181"/>
  <c r="O35" i="181"/>
  <c r="N35" i="181"/>
  <c r="M35" i="181"/>
  <c r="L35" i="181"/>
  <c r="K35" i="181"/>
  <c r="F35" i="181"/>
  <c r="AJ34" i="181"/>
  <c r="AI34" i="181"/>
  <c r="AH34" i="181"/>
  <c r="AG34" i="181"/>
  <c r="AF34" i="181"/>
  <c r="AE34" i="181"/>
  <c r="AD34" i="181"/>
  <c r="AC34" i="181"/>
  <c r="AB34" i="181"/>
  <c r="AA34" i="181"/>
  <c r="Z34" i="181"/>
  <c r="Y34" i="181"/>
  <c r="X34" i="181"/>
  <c r="W34" i="181"/>
  <c r="V34" i="181"/>
  <c r="U34" i="181"/>
  <c r="T34" i="181"/>
  <c r="S34" i="181"/>
  <c r="R34" i="181"/>
  <c r="Q34" i="181"/>
  <c r="P34" i="181"/>
  <c r="O34" i="181"/>
  <c r="N34" i="181"/>
  <c r="M34" i="181"/>
  <c r="L34" i="181"/>
  <c r="K34" i="181"/>
  <c r="F34" i="181"/>
  <c r="AJ33" i="181"/>
  <c r="AI33" i="181"/>
  <c r="AH33" i="181"/>
  <c r="AG33" i="181"/>
  <c r="AF33" i="181"/>
  <c r="AE33" i="181"/>
  <c r="AD33" i="181"/>
  <c r="AC33" i="181"/>
  <c r="AB33" i="181"/>
  <c r="AA33" i="181"/>
  <c r="Z33" i="181"/>
  <c r="Y33" i="181"/>
  <c r="X33" i="181"/>
  <c r="W33" i="181"/>
  <c r="V33" i="181"/>
  <c r="U33" i="181"/>
  <c r="T33" i="181"/>
  <c r="S33" i="181"/>
  <c r="R33" i="181"/>
  <c r="Q33" i="181"/>
  <c r="P33" i="181"/>
  <c r="O33" i="181"/>
  <c r="N33" i="181"/>
  <c r="M33" i="181"/>
  <c r="L33" i="181"/>
  <c r="K33" i="181"/>
  <c r="F33" i="181"/>
  <c r="AJ32" i="181"/>
  <c r="AI32" i="181"/>
  <c r="AH32" i="181"/>
  <c r="AG32" i="181"/>
  <c r="AF32" i="181"/>
  <c r="AE32" i="181"/>
  <c r="AD32" i="181"/>
  <c r="AC32" i="181"/>
  <c r="AB32" i="181"/>
  <c r="AA32" i="181"/>
  <c r="Z32" i="181"/>
  <c r="Y32" i="181"/>
  <c r="X32" i="181"/>
  <c r="W32" i="181"/>
  <c r="V32" i="181"/>
  <c r="U32" i="181"/>
  <c r="T32" i="181"/>
  <c r="S32" i="181"/>
  <c r="R32" i="181"/>
  <c r="Q32" i="181"/>
  <c r="P32" i="181"/>
  <c r="O32" i="181"/>
  <c r="N32" i="181"/>
  <c r="M32" i="181"/>
  <c r="L32" i="181"/>
  <c r="K32" i="181"/>
  <c r="F32" i="181"/>
  <c r="AJ31" i="181"/>
  <c r="AI31" i="181"/>
  <c r="AH31" i="181"/>
  <c r="AG31" i="181"/>
  <c r="AF31" i="181"/>
  <c r="AE31" i="181"/>
  <c r="AD31" i="181"/>
  <c r="AC31" i="181"/>
  <c r="AB31" i="181"/>
  <c r="AA31" i="181"/>
  <c r="Z31" i="181"/>
  <c r="Y31" i="181"/>
  <c r="X31" i="181"/>
  <c r="W31" i="181"/>
  <c r="V31" i="181"/>
  <c r="U31" i="181"/>
  <c r="T31" i="181"/>
  <c r="S31" i="181"/>
  <c r="R31" i="181"/>
  <c r="Q31" i="181"/>
  <c r="P31" i="181"/>
  <c r="O31" i="181"/>
  <c r="N31" i="181"/>
  <c r="M31" i="181"/>
  <c r="L31" i="181"/>
  <c r="K31" i="181"/>
  <c r="F31" i="181"/>
  <c r="AJ30" i="181"/>
  <c r="AI30" i="181"/>
  <c r="AH30" i="181"/>
  <c r="AG30" i="181"/>
  <c r="AF30" i="181"/>
  <c r="AE30" i="181"/>
  <c r="AD30" i="181"/>
  <c r="AC30" i="181"/>
  <c r="AB30" i="181"/>
  <c r="AA30" i="181"/>
  <c r="Z30" i="181"/>
  <c r="Y30" i="181"/>
  <c r="X30" i="181"/>
  <c r="W30" i="181"/>
  <c r="V30" i="181"/>
  <c r="U30" i="181"/>
  <c r="T30" i="181"/>
  <c r="S30" i="181"/>
  <c r="R30" i="181"/>
  <c r="Q30" i="181"/>
  <c r="P30" i="181"/>
  <c r="O30" i="181"/>
  <c r="N30" i="181"/>
  <c r="M30" i="181"/>
  <c r="L30" i="181"/>
  <c r="K30" i="181"/>
  <c r="F30" i="181"/>
  <c r="AI29" i="181"/>
  <c r="AH29" i="181"/>
  <c r="AJ29" i="181" s="1"/>
  <c r="F29" i="181" s="1"/>
  <c r="AG29" i="181"/>
  <c r="AE29" i="181"/>
  <c r="AD29" i="181"/>
  <c r="AC29" i="181"/>
  <c r="AB29" i="181"/>
  <c r="AF29" i="181" s="1"/>
  <c r="AA29" i="181"/>
  <c r="Y29" i="181"/>
  <c r="X29" i="181"/>
  <c r="W29" i="181"/>
  <c r="Z29" i="181" s="1"/>
  <c r="V29" i="181"/>
  <c r="U29" i="181"/>
  <c r="T29" i="181"/>
  <c r="S29" i="181"/>
  <c r="R29" i="181"/>
  <c r="Q29" i="181"/>
  <c r="O29" i="181"/>
  <c r="N29" i="181"/>
  <c r="M29" i="181"/>
  <c r="L29" i="181"/>
  <c r="P29" i="181" s="1"/>
  <c r="K29" i="181"/>
  <c r="AJ28" i="181"/>
  <c r="F28" i="181" s="1"/>
  <c r="AI28" i="181"/>
  <c r="AH28" i="181"/>
  <c r="AG28" i="181"/>
  <c r="AF28" i="181"/>
  <c r="AE28" i="181"/>
  <c r="AD28" i="181"/>
  <c r="AC28" i="181"/>
  <c r="AB28" i="181"/>
  <c r="AA28" i="181"/>
  <c r="Z28" i="181"/>
  <c r="Y28" i="181"/>
  <c r="X28" i="181"/>
  <c r="W28" i="181"/>
  <c r="V28" i="181"/>
  <c r="U28" i="181"/>
  <c r="T28" i="181"/>
  <c r="S28" i="181"/>
  <c r="R28" i="181"/>
  <c r="Q28" i="181"/>
  <c r="O28" i="181"/>
  <c r="N28" i="181"/>
  <c r="M28" i="181"/>
  <c r="L28" i="181"/>
  <c r="P28" i="181" s="1"/>
  <c r="K28" i="181"/>
  <c r="AI27" i="181"/>
  <c r="AH27" i="181"/>
  <c r="AG27" i="181"/>
  <c r="AJ27" i="181" s="1"/>
  <c r="F27" i="181" s="1"/>
  <c r="AF27" i="181"/>
  <c r="AE27" i="181"/>
  <c r="AD27" i="181"/>
  <c r="AC27" i="181"/>
  <c r="AB27" i="181"/>
  <c r="AA27" i="181"/>
  <c r="Y27" i="181"/>
  <c r="X27" i="181"/>
  <c r="W27" i="181"/>
  <c r="V27" i="181"/>
  <c r="Z27" i="181" s="1"/>
  <c r="T27" i="181"/>
  <c r="S27" i="181"/>
  <c r="R27" i="181"/>
  <c r="Q27" i="181"/>
  <c r="U27" i="181" s="1"/>
  <c r="O27" i="181"/>
  <c r="N27" i="181"/>
  <c r="M27" i="181"/>
  <c r="L27" i="181"/>
  <c r="K27" i="181"/>
  <c r="P27" i="181" s="1"/>
  <c r="AJ26" i="181"/>
  <c r="F26" i="181" s="1"/>
  <c r="AI26" i="181"/>
  <c r="AH26" i="181"/>
  <c r="AG26" i="181"/>
  <c r="AE26" i="181"/>
  <c r="AD26" i="181"/>
  <c r="AC26" i="181"/>
  <c r="AB26" i="181"/>
  <c r="AF26" i="181" s="1"/>
  <c r="AA26" i="181"/>
  <c r="Y26" i="181"/>
  <c r="X26" i="181"/>
  <c r="W26" i="181"/>
  <c r="V26" i="181"/>
  <c r="T26" i="181"/>
  <c r="S26" i="181"/>
  <c r="R26" i="181"/>
  <c r="Q26" i="181"/>
  <c r="O26" i="181"/>
  <c r="N26" i="181"/>
  <c r="M26" i="181"/>
  <c r="L26" i="181"/>
  <c r="P26" i="181" s="1"/>
  <c r="K26" i="181"/>
  <c r="AI25" i="181"/>
  <c r="AH25" i="181"/>
  <c r="AG25" i="181"/>
  <c r="AE25" i="181"/>
  <c r="AD25" i="181"/>
  <c r="AC25" i="181"/>
  <c r="AB25" i="181"/>
  <c r="AA25" i="181"/>
  <c r="Y25" i="181"/>
  <c r="X25" i="181"/>
  <c r="W25" i="181"/>
  <c r="V25" i="181"/>
  <c r="T25" i="181"/>
  <c r="S25" i="181"/>
  <c r="R25" i="181"/>
  <c r="Q25" i="181"/>
  <c r="O25" i="181"/>
  <c r="N25" i="181"/>
  <c r="M25" i="181"/>
  <c r="L25" i="181"/>
  <c r="K25" i="181"/>
  <c r="AI24" i="181"/>
  <c r="AH24" i="181"/>
  <c r="AG24" i="181"/>
  <c r="AJ24" i="181" s="1"/>
  <c r="F24" i="181" s="1"/>
  <c r="AE24" i="181"/>
  <c r="AD24" i="181"/>
  <c r="AC24" i="181"/>
  <c r="AB24" i="181"/>
  <c r="AA24" i="181"/>
  <c r="AF24" i="181" s="1"/>
  <c r="Y24" i="181"/>
  <c r="X24" i="181"/>
  <c r="W24" i="181"/>
  <c r="V24" i="181"/>
  <c r="Z24" i="181" s="1"/>
  <c r="T24" i="181"/>
  <c r="S24" i="181"/>
  <c r="R24" i="181"/>
  <c r="Q24" i="181"/>
  <c r="U24" i="181" s="1"/>
  <c r="O24" i="181"/>
  <c r="N24" i="181"/>
  <c r="M24" i="181"/>
  <c r="L24" i="181"/>
  <c r="K24" i="181"/>
  <c r="P24" i="181" s="1"/>
  <c r="AI23" i="181"/>
  <c r="AH23" i="181"/>
  <c r="AJ23" i="181" s="1"/>
  <c r="AG23" i="181"/>
  <c r="AE23" i="181"/>
  <c r="AD23" i="181"/>
  <c r="AC23" i="181"/>
  <c r="AB23" i="181"/>
  <c r="AA23" i="181"/>
  <c r="Y23" i="181"/>
  <c r="X23" i="181"/>
  <c r="W23" i="181"/>
  <c r="V23" i="181"/>
  <c r="T23" i="181"/>
  <c r="S23" i="181"/>
  <c r="R23" i="181"/>
  <c r="Q23" i="181"/>
  <c r="O23" i="181"/>
  <c r="N23" i="181"/>
  <c r="M23" i="181"/>
  <c r="L23" i="181"/>
  <c r="K23" i="181"/>
  <c r="F23" i="181"/>
  <c r="AI22" i="181"/>
  <c r="AH22" i="181"/>
  <c r="AG22" i="181"/>
  <c r="AJ22" i="181" s="1"/>
  <c r="F22" i="181" s="1"/>
  <c r="AE22" i="181"/>
  <c r="AD22" i="181"/>
  <c r="AC22" i="181"/>
  <c r="AB22" i="181"/>
  <c r="AA22" i="181"/>
  <c r="Y22" i="181"/>
  <c r="X22" i="181"/>
  <c r="W22" i="181"/>
  <c r="V22" i="181"/>
  <c r="T22" i="181"/>
  <c r="S22" i="181"/>
  <c r="R22" i="181"/>
  <c r="Q22" i="181"/>
  <c r="O22" i="181"/>
  <c r="N22" i="181"/>
  <c r="M22" i="181"/>
  <c r="L22" i="181"/>
  <c r="P22" i="181" s="1"/>
  <c r="K22" i="181"/>
  <c r="AI21" i="181"/>
  <c r="AH21" i="181"/>
  <c r="AG21" i="181"/>
  <c r="AE21" i="181"/>
  <c r="AD21" i="181"/>
  <c r="AC21" i="181"/>
  <c r="AB21" i="181"/>
  <c r="AA21" i="181"/>
  <c r="Y21" i="181"/>
  <c r="X21" i="181"/>
  <c r="W21" i="181"/>
  <c r="V21" i="181"/>
  <c r="T21" i="181"/>
  <c r="S21" i="181"/>
  <c r="R21" i="181"/>
  <c r="Q21" i="181"/>
  <c r="O21" i="181"/>
  <c r="N21" i="181"/>
  <c r="M21" i="181"/>
  <c r="L21" i="181"/>
  <c r="K21" i="181"/>
  <c r="AI20" i="181"/>
  <c r="AH20" i="181"/>
  <c r="AG20" i="181"/>
  <c r="AE20" i="181"/>
  <c r="AD20" i="181"/>
  <c r="AC20" i="181"/>
  <c r="AB20" i="181"/>
  <c r="AA20" i="181"/>
  <c r="Y20" i="181"/>
  <c r="X20" i="181"/>
  <c r="W20" i="181"/>
  <c r="V20" i="181"/>
  <c r="Z20" i="181" s="1"/>
  <c r="T20" i="181"/>
  <c r="S20" i="181"/>
  <c r="R20" i="181"/>
  <c r="Q20" i="181"/>
  <c r="O20" i="181"/>
  <c r="N20" i="181"/>
  <c r="M20" i="181"/>
  <c r="L20" i="181"/>
  <c r="P20" i="181" s="1"/>
  <c r="K20" i="181"/>
  <c r="AI19" i="181"/>
  <c r="AH19" i="181"/>
  <c r="AG19" i="181"/>
  <c r="AJ19" i="181" s="1"/>
  <c r="F19" i="181" s="1"/>
  <c r="AE19" i="181"/>
  <c r="AD19" i="181"/>
  <c r="AC19" i="181"/>
  <c r="AB19" i="181"/>
  <c r="AA19" i="181"/>
  <c r="AF19" i="181" s="1"/>
  <c r="Y19" i="181"/>
  <c r="X19" i="181"/>
  <c r="W19" i="181"/>
  <c r="V19" i="181"/>
  <c r="Z19" i="181" s="1"/>
  <c r="T19" i="181"/>
  <c r="S19" i="181"/>
  <c r="R19" i="181"/>
  <c r="Q19" i="181"/>
  <c r="U19" i="181" s="1"/>
  <c r="O19" i="181"/>
  <c r="N19" i="181"/>
  <c r="M19" i="181"/>
  <c r="L19" i="181"/>
  <c r="K19" i="181"/>
  <c r="P19" i="181" s="1"/>
  <c r="AI18" i="181"/>
  <c r="AH18" i="181"/>
  <c r="AG18" i="181"/>
  <c r="AJ18" i="181" s="1"/>
  <c r="F18" i="181" s="1"/>
  <c r="AE18" i="181"/>
  <c r="AD18" i="181"/>
  <c r="AC18" i="181"/>
  <c r="AB18" i="181"/>
  <c r="AA18" i="181"/>
  <c r="AF18" i="181" s="1"/>
  <c r="Y18" i="181"/>
  <c r="X18" i="181"/>
  <c r="W18" i="181"/>
  <c r="V18" i="181"/>
  <c r="Z18" i="181" s="1"/>
  <c r="T18" i="181"/>
  <c r="S18" i="181"/>
  <c r="R18" i="181"/>
  <c r="Q18" i="181"/>
  <c r="U18" i="181" s="1"/>
  <c r="O18" i="181"/>
  <c r="N18" i="181"/>
  <c r="M18" i="181"/>
  <c r="L18" i="181"/>
  <c r="K18" i="181"/>
  <c r="P18" i="181" s="1"/>
  <c r="AI17" i="181"/>
  <c r="AH17" i="181"/>
  <c r="AG17" i="181"/>
  <c r="AJ17" i="181" s="1"/>
  <c r="AE17" i="181"/>
  <c r="AD17" i="181"/>
  <c r="AC17" i="181"/>
  <c r="AB17" i="181"/>
  <c r="AA17" i="181"/>
  <c r="AF17" i="181" s="1"/>
  <c r="Y17" i="181"/>
  <c r="X17" i="181"/>
  <c r="W17" i="181"/>
  <c r="V17" i="181"/>
  <c r="Z17" i="181" s="1"/>
  <c r="T17" i="181"/>
  <c r="S17" i="181"/>
  <c r="R17" i="181"/>
  <c r="Q17" i="181"/>
  <c r="U17" i="181" s="1"/>
  <c r="O17" i="181"/>
  <c r="N17" i="181"/>
  <c r="M17" i="181"/>
  <c r="L17" i="181"/>
  <c r="K17" i="181"/>
  <c r="P17" i="181" s="1"/>
  <c r="AI16" i="181"/>
  <c r="AH16" i="181"/>
  <c r="AG16" i="181"/>
  <c r="AJ16" i="181" s="1"/>
  <c r="AE16" i="181"/>
  <c r="AD16" i="181"/>
  <c r="AC16" i="181"/>
  <c r="AB16" i="181"/>
  <c r="AA16" i="181"/>
  <c r="Y16" i="181"/>
  <c r="X16" i="181"/>
  <c r="W16" i="181"/>
  <c r="V16" i="181"/>
  <c r="T16" i="181"/>
  <c r="S16" i="181"/>
  <c r="R16" i="181"/>
  <c r="Q16" i="181"/>
  <c r="O16" i="181"/>
  <c r="N16" i="181"/>
  <c r="M16" i="181"/>
  <c r="L16" i="181"/>
  <c r="K16" i="181"/>
  <c r="AI15" i="181"/>
  <c r="AH15" i="181"/>
  <c r="AG15" i="181"/>
  <c r="AE15" i="181"/>
  <c r="AD15" i="181"/>
  <c r="AC15" i="181"/>
  <c r="AB15" i="181"/>
  <c r="AF15" i="181" s="1"/>
  <c r="AA15" i="181"/>
  <c r="Y15" i="181"/>
  <c r="X15" i="181"/>
  <c r="W15" i="181"/>
  <c r="V15" i="181"/>
  <c r="T15" i="181"/>
  <c r="S15" i="181"/>
  <c r="R15" i="181"/>
  <c r="Q15" i="181"/>
  <c r="O15" i="181"/>
  <c r="N15" i="181"/>
  <c r="M15" i="181"/>
  <c r="L15" i="181"/>
  <c r="K15" i="181"/>
  <c r="AI14" i="181"/>
  <c r="AH14" i="181"/>
  <c r="AG14" i="181"/>
  <c r="AE14" i="181"/>
  <c r="AD14" i="181"/>
  <c r="AC14" i="181"/>
  <c r="AB14" i="181"/>
  <c r="AA14" i="181"/>
  <c r="Y14" i="181"/>
  <c r="X14" i="181"/>
  <c r="W14" i="181"/>
  <c r="V14" i="181"/>
  <c r="Z14" i="181" s="1"/>
  <c r="T14" i="181"/>
  <c r="S14" i="181"/>
  <c r="R14" i="181"/>
  <c r="Q14" i="181"/>
  <c r="U14" i="181" s="1"/>
  <c r="O14" i="181"/>
  <c r="N14" i="181"/>
  <c r="M14" i="181"/>
  <c r="L14" i="181"/>
  <c r="K14" i="181"/>
  <c r="P14" i="181" s="1"/>
  <c r="AI13" i="181"/>
  <c r="AH13" i="181"/>
  <c r="AG13" i="181"/>
  <c r="AE13" i="181"/>
  <c r="AD13" i="181"/>
  <c r="AC13" i="181"/>
  <c r="AB13" i="181"/>
  <c r="AA13" i="181"/>
  <c r="Y13" i="181"/>
  <c r="X13" i="181"/>
  <c r="W13" i="181"/>
  <c r="V13" i="181"/>
  <c r="T13" i="181"/>
  <c r="S13" i="181"/>
  <c r="R13" i="181"/>
  <c r="Q13" i="181"/>
  <c r="U13" i="181" s="1"/>
  <c r="O13" i="181"/>
  <c r="N13" i="181"/>
  <c r="M13" i="181"/>
  <c r="L13" i="181"/>
  <c r="P13" i="181" s="1"/>
  <c r="K13" i="181"/>
  <c r="AI12" i="181"/>
  <c r="AH12" i="181"/>
  <c r="AG12" i="181"/>
  <c r="AJ12" i="181" s="1"/>
  <c r="AE12" i="181"/>
  <c r="AD12" i="181"/>
  <c r="AC12" i="181"/>
  <c r="AB12" i="181"/>
  <c r="AA12" i="181"/>
  <c r="AF12" i="181" s="1"/>
  <c r="Y12" i="181"/>
  <c r="X12" i="181"/>
  <c r="W12" i="181"/>
  <c r="V12" i="181"/>
  <c r="Z12" i="181" s="1"/>
  <c r="T12" i="181"/>
  <c r="S12" i="181"/>
  <c r="R12" i="181"/>
  <c r="Q12" i="181"/>
  <c r="U12" i="181" s="1"/>
  <c r="O12" i="181"/>
  <c r="N12" i="181"/>
  <c r="M12" i="181"/>
  <c r="L12" i="181"/>
  <c r="K12" i="181"/>
  <c r="AI11" i="181"/>
  <c r="AH11" i="181"/>
  <c r="AG11" i="181"/>
  <c r="AE11" i="181"/>
  <c r="AD11" i="181"/>
  <c r="AC11" i="181"/>
  <c r="AB11" i="181"/>
  <c r="AA11" i="181"/>
  <c r="Y11" i="181"/>
  <c r="X11" i="181"/>
  <c r="W11" i="181"/>
  <c r="V11" i="181"/>
  <c r="T11" i="181"/>
  <c r="S11" i="181"/>
  <c r="R11" i="181"/>
  <c r="Q11" i="181"/>
  <c r="O11" i="181"/>
  <c r="N11" i="181"/>
  <c r="M11" i="181"/>
  <c r="L11" i="181"/>
  <c r="K11" i="181"/>
  <c r="AI10" i="181"/>
  <c r="AH10" i="181"/>
  <c r="AG10" i="181"/>
  <c r="AE10" i="181"/>
  <c r="AD10" i="181"/>
  <c r="AC10" i="181"/>
  <c r="AB10" i="181"/>
  <c r="AA10" i="181"/>
  <c r="Y10" i="181"/>
  <c r="X10" i="181"/>
  <c r="W10" i="181"/>
  <c r="V10" i="181"/>
  <c r="T10" i="181"/>
  <c r="S10" i="181"/>
  <c r="R10" i="181"/>
  <c r="Q10" i="181"/>
  <c r="P10" i="181"/>
  <c r="O10" i="181"/>
  <c r="N10" i="181"/>
  <c r="M10" i="181"/>
  <c r="L10" i="181"/>
  <c r="K10" i="181"/>
  <c r="AI9" i="181"/>
  <c r="AH9" i="181"/>
  <c r="AG9" i="181"/>
  <c r="AJ9" i="181" s="1"/>
  <c r="AE9" i="181"/>
  <c r="AD9" i="181"/>
  <c r="AC9" i="181"/>
  <c r="AB9" i="181"/>
  <c r="AA9" i="181"/>
  <c r="Y9" i="181"/>
  <c r="X9" i="181"/>
  <c r="W9" i="181"/>
  <c r="V9" i="181"/>
  <c r="T9" i="181"/>
  <c r="S9" i="181"/>
  <c r="R9" i="181"/>
  <c r="Q9" i="181"/>
  <c r="O9" i="181"/>
  <c r="N9" i="181"/>
  <c r="M9" i="181"/>
  <c r="L9" i="181"/>
  <c r="K9" i="181"/>
  <c r="AI8" i="181"/>
  <c r="AH8" i="181"/>
  <c r="AG8" i="181"/>
  <c r="AE8" i="181"/>
  <c r="AD8" i="181"/>
  <c r="AC8" i="181"/>
  <c r="AB8" i="181"/>
  <c r="AA8" i="181"/>
  <c r="Y8" i="181"/>
  <c r="X8" i="181"/>
  <c r="W8" i="181"/>
  <c r="V8" i="181"/>
  <c r="T8" i="181"/>
  <c r="S8" i="181"/>
  <c r="R8" i="181"/>
  <c r="Q8" i="181"/>
  <c r="O8" i="181"/>
  <c r="N8" i="181"/>
  <c r="M8" i="181"/>
  <c r="L8" i="181"/>
  <c r="K8" i="181"/>
  <c r="AI7" i="181"/>
  <c r="AH7" i="181"/>
  <c r="AG7" i="181"/>
  <c r="AE7" i="181"/>
  <c r="AD7" i="181"/>
  <c r="AC7" i="181"/>
  <c r="AB7" i="181"/>
  <c r="AA7" i="181"/>
  <c r="Y7" i="181"/>
  <c r="X7" i="181"/>
  <c r="W7" i="181"/>
  <c r="V7" i="181"/>
  <c r="T7" i="181"/>
  <c r="S7" i="181"/>
  <c r="R7" i="181"/>
  <c r="Q7" i="181"/>
  <c r="O7" i="181"/>
  <c r="N7" i="181"/>
  <c r="M7" i="181"/>
  <c r="L7" i="181"/>
  <c r="K7" i="181"/>
  <c r="AI6" i="181"/>
  <c r="AH6" i="181"/>
  <c r="AG6" i="181"/>
  <c r="AE6" i="181"/>
  <c r="AD6" i="181"/>
  <c r="AC6" i="181"/>
  <c r="AB6" i="181"/>
  <c r="AA6" i="181"/>
  <c r="Y6" i="181"/>
  <c r="X6" i="181"/>
  <c r="W6" i="181"/>
  <c r="V6" i="181"/>
  <c r="T6" i="181"/>
  <c r="S6" i="181"/>
  <c r="R6" i="181"/>
  <c r="Q6" i="181"/>
  <c r="O6" i="181"/>
  <c r="N6" i="181"/>
  <c r="M6" i="181"/>
  <c r="L6" i="181"/>
  <c r="K6" i="181"/>
  <c r="AI5" i="181"/>
  <c r="AH5" i="181"/>
  <c r="AG5" i="181"/>
  <c r="AE5" i="181"/>
  <c r="AD5" i="181"/>
  <c r="AC5" i="181"/>
  <c r="AB5" i="181"/>
  <c r="AA5" i="181"/>
  <c r="Y5" i="181"/>
  <c r="X5" i="181"/>
  <c r="W5" i="181"/>
  <c r="V5" i="181"/>
  <c r="T5" i="181"/>
  <c r="S5" i="181"/>
  <c r="R5" i="181"/>
  <c r="Q5" i="181"/>
  <c r="O5" i="181"/>
  <c r="N5" i="181"/>
  <c r="M5" i="181"/>
  <c r="L5" i="181"/>
  <c r="K5" i="181"/>
  <c r="AI4" i="181"/>
  <c r="AH4" i="181"/>
  <c r="AG4" i="181"/>
  <c r="AE4" i="181"/>
  <c r="AD4" i="181"/>
  <c r="AC4" i="181"/>
  <c r="AB4" i="181"/>
  <c r="AA4" i="181"/>
  <c r="Y4" i="181"/>
  <c r="X4" i="181"/>
  <c r="W4" i="181"/>
  <c r="V4" i="181"/>
  <c r="T4" i="181"/>
  <c r="S4" i="181"/>
  <c r="R4" i="181"/>
  <c r="Q4" i="181"/>
  <c r="O4" i="181"/>
  <c r="N4" i="181"/>
  <c r="M4" i="181"/>
  <c r="L4" i="181"/>
  <c r="K4" i="181"/>
  <c r="AJ9" i="183" l="1"/>
  <c r="P12" i="182"/>
  <c r="P14" i="182"/>
  <c r="AJ14" i="182"/>
  <c r="AJ6" i="182"/>
  <c r="AJ11" i="182"/>
  <c r="AJ4" i="182"/>
  <c r="AJ8" i="182"/>
  <c r="P10" i="182"/>
  <c r="U16" i="181"/>
  <c r="Z16" i="181"/>
  <c r="AF16" i="181"/>
  <c r="AJ13" i="181"/>
  <c r="AF9" i="181"/>
  <c r="AJ5" i="181"/>
  <c r="AF6" i="181"/>
  <c r="Z9" i="181"/>
  <c r="U6" i="181"/>
  <c r="D61" i="183"/>
  <c r="D66" i="181"/>
  <c r="E49" i="183"/>
  <c r="U19" i="183"/>
  <c r="Z19" i="183"/>
  <c r="P14" i="183"/>
  <c r="U14" i="183"/>
  <c r="Z14" i="183"/>
  <c r="AF14" i="183"/>
  <c r="AJ14" i="183"/>
  <c r="F14" i="183" s="1"/>
  <c r="F13" i="183"/>
  <c r="P12" i="183"/>
  <c r="F12" i="183" s="1"/>
  <c r="U6" i="183"/>
  <c r="Z6" i="183"/>
  <c r="AF6" i="183"/>
  <c r="AJ6" i="183"/>
  <c r="Z7" i="183"/>
  <c r="AF7" i="183"/>
  <c r="AJ8" i="183"/>
  <c r="P15" i="182"/>
  <c r="U14" i="182"/>
  <c r="F14" i="182" s="1"/>
  <c r="Z14" i="182"/>
  <c r="AF14" i="182"/>
  <c r="P13" i="182"/>
  <c r="AJ13" i="182"/>
  <c r="U12" i="182"/>
  <c r="F12" i="182" s="1"/>
  <c r="Z12" i="182"/>
  <c r="AF12" i="182"/>
  <c r="AF10" i="182"/>
  <c r="AJ9" i="182"/>
  <c r="F9" i="182" s="1"/>
  <c r="U6" i="182"/>
  <c r="Z6" i="182"/>
  <c r="AF5" i="182"/>
  <c r="F4" i="182"/>
  <c r="P5" i="182"/>
  <c r="AJ10" i="182"/>
  <c r="U11" i="182"/>
  <c r="F11" i="182" s="1"/>
  <c r="Z11" i="182"/>
  <c r="AF11" i="182"/>
  <c r="Z4" i="182"/>
  <c r="AF18" i="182"/>
  <c r="AF4" i="182"/>
  <c r="AJ5" i="182"/>
  <c r="P16" i="181"/>
  <c r="F16" i="181" s="1"/>
  <c r="U15" i="181"/>
  <c r="Z15" i="181"/>
  <c r="AF14" i="181"/>
  <c r="AJ14" i="181"/>
  <c r="F14" i="181" s="1"/>
  <c r="F13" i="181"/>
  <c r="P12" i="181"/>
  <c r="F12" i="181" s="1"/>
  <c r="U10" i="181"/>
  <c r="Z10" i="181"/>
  <c r="AF10" i="181"/>
  <c r="AJ10" i="181"/>
  <c r="P9" i="181"/>
  <c r="Z8" i="181"/>
  <c r="U7" i="181"/>
  <c r="P7" i="181"/>
  <c r="Z6" i="181"/>
  <c r="P5" i="181"/>
  <c r="Z13" i="181"/>
  <c r="AF13" i="181"/>
  <c r="AJ15" i="181"/>
  <c r="P4" i="181"/>
  <c r="AJ7" i="181"/>
  <c r="U9" i="181"/>
  <c r="AJ6" i="181"/>
  <c r="U4" i="181"/>
  <c r="Z4" i="181"/>
  <c r="AF4" i="181"/>
  <c r="AJ4" i="181"/>
  <c r="P6" i="181"/>
  <c r="F6" i="181" s="1"/>
  <c r="U23" i="183"/>
  <c r="Z23" i="183"/>
  <c r="AJ20" i="183"/>
  <c r="U16" i="183"/>
  <c r="Z16" i="183"/>
  <c r="AF16" i="183"/>
  <c r="AJ23" i="183"/>
  <c r="F23" i="183" s="1"/>
  <c r="P23" i="183"/>
  <c r="AJ16" i="183"/>
  <c r="P16" i="183"/>
  <c r="P8" i="183"/>
  <c r="AJ4" i="183"/>
  <c r="AF4" i="183"/>
  <c r="Z5" i="183"/>
  <c r="AF5" i="183"/>
  <c r="AJ7" i="183"/>
  <c r="U8" i="183"/>
  <c r="Z10" i="183"/>
  <c r="AF10" i="183"/>
  <c r="Z11" i="183"/>
  <c r="AF11" i="183"/>
  <c r="Z17" i="183"/>
  <c r="AF17" i="183"/>
  <c r="Z9" i="183"/>
  <c r="AF9" i="183"/>
  <c r="AJ11" i="183"/>
  <c r="AF20" i="183"/>
  <c r="Z4" i="183"/>
  <c r="U10" i="183"/>
  <c r="U18" i="183"/>
  <c r="U5" i="183"/>
  <c r="Z8" i="183"/>
  <c r="AJ5" i="183"/>
  <c r="U9" i="183"/>
  <c r="AJ10" i="183"/>
  <c r="U11" i="183"/>
  <c r="U17" i="183"/>
  <c r="AJ18" i="183"/>
  <c r="F18" i="183" s="1"/>
  <c r="P7" i="183"/>
  <c r="AF8" i="183"/>
  <c r="P9" i="183"/>
  <c r="F9" i="183" s="1"/>
  <c r="P11" i="183"/>
  <c r="AF15" i="183"/>
  <c r="AJ15" i="183"/>
  <c r="P17" i="183"/>
  <c r="F17" i="183" s="1"/>
  <c r="AF19" i="183"/>
  <c r="AJ19" i="183"/>
  <c r="F19" i="183" s="1"/>
  <c r="P4" i="183"/>
  <c r="P15" i="183"/>
  <c r="P19" i="183"/>
  <c r="P20" i="183"/>
  <c r="U4" i="183"/>
  <c r="U20" i="183"/>
  <c r="D66" i="183"/>
  <c r="E61" i="183"/>
  <c r="C47" i="183"/>
  <c r="C55" i="183"/>
  <c r="C56" i="183"/>
  <c r="E48" i="183"/>
  <c r="D55" i="183"/>
  <c r="E55" i="183"/>
  <c r="E56" i="183"/>
  <c r="P21" i="182"/>
  <c r="P19" i="182"/>
  <c r="U15" i="182"/>
  <c r="Z15" i="182"/>
  <c r="AF15" i="182"/>
  <c r="P8" i="182"/>
  <c r="F8" i="182" s="1"/>
  <c r="U7" i="182"/>
  <c r="Z7" i="182"/>
  <c r="AF7" i="182"/>
  <c r="P6" i="182"/>
  <c r="P20" i="182"/>
  <c r="Z20" i="182"/>
  <c r="U19" i="182"/>
  <c r="Z19" i="182"/>
  <c r="AF19" i="182"/>
  <c r="U18" i="182"/>
  <c r="Z18" i="182"/>
  <c r="U17" i="182"/>
  <c r="Z17" i="182"/>
  <c r="AF17" i="182"/>
  <c r="AJ15" i="182"/>
  <c r="U10" i="182"/>
  <c r="Z10" i="182"/>
  <c r="U9" i="182"/>
  <c r="Z9" i="182"/>
  <c r="AF9" i="182"/>
  <c r="U8" i="182"/>
  <c r="Z8" i="182"/>
  <c r="AF8" i="182"/>
  <c r="AJ7" i="182"/>
  <c r="P7" i="182"/>
  <c r="AF6" i="182"/>
  <c r="U5" i="182"/>
  <c r="Z5" i="182"/>
  <c r="U4" i="182"/>
  <c r="C57" i="182"/>
  <c r="G57" i="182" s="1"/>
  <c r="E61" i="182"/>
  <c r="C47" i="182"/>
  <c r="C66" i="182" s="1"/>
  <c r="C55" i="182"/>
  <c r="G55" i="182" s="1"/>
  <c r="C56" i="182"/>
  <c r="G56" i="182" s="1"/>
  <c r="E48" i="182"/>
  <c r="E55" i="182"/>
  <c r="E56" i="182"/>
  <c r="C47" i="181"/>
  <c r="C66" i="181" s="1"/>
  <c r="AJ25" i="181"/>
  <c r="F25" i="181" s="1"/>
  <c r="P23" i="181"/>
  <c r="AJ21" i="181"/>
  <c r="F21" i="181" s="1"/>
  <c r="U20" i="181"/>
  <c r="AJ20" i="181"/>
  <c r="F20" i="181" s="1"/>
  <c r="P15" i="181"/>
  <c r="U11" i="181"/>
  <c r="Z11" i="181"/>
  <c r="AF11" i="181"/>
  <c r="AJ11" i="181"/>
  <c r="P8" i="181"/>
  <c r="AF20" i="181"/>
  <c r="U22" i="181"/>
  <c r="Z22" i="181"/>
  <c r="AF22" i="181"/>
  <c r="P25" i="181"/>
  <c r="P21" i="181"/>
  <c r="U25" i="181"/>
  <c r="Z25" i="181"/>
  <c r="AF25" i="181"/>
  <c r="U21" i="181"/>
  <c r="Z21" i="181"/>
  <c r="AF21" i="181"/>
  <c r="U23" i="181"/>
  <c r="Z23" i="181"/>
  <c r="U26" i="181"/>
  <c r="Z26" i="181"/>
  <c r="AF23" i="181"/>
  <c r="P11" i="181"/>
  <c r="U8" i="181"/>
  <c r="AJ8" i="181"/>
  <c r="AF8" i="181"/>
  <c r="Z7" i="181"/>
  <c r="AF7" i="181"/>
  <c r="U5" i="181"/>
  <c r="Z5" i="181"/>
  <c r="AF5" i="181"/>
  <c r="E61" i="181"/>
  <c r="D48" i="181"/>
  <c r="D49" i="181"/>
  <c r="C55" i="181"/>
  <c r="G55" i="181" s="1"/>
  <c r="C56" i="181"/>
  <c r="G56" i="181" s="1"/>
  <c r="E48" i="181"/>
  <c r="D55" i="181"/>
  <c r="E55" i="181"/>
  <c r="E56" i="181"/>
  <c r="E68" i="113"/>
  <c r="F60" i="113"/>
  <c r="C49" i="181" l="1"/>
  <c r="G49" i="181" s="1"/>
  <c r="F10" i="183"/>
  <c r="F5" i="183"/>
  <c r="F6" i="183"/>
  <c r="F15" i="182"/>
  <c r="F6" i="182"/>
  <c r="F10" i="182"/>
  <c r="F5" i="182"/>
  <c r="F9" i="181"/>
  <c r="F10" i="181"/>
  <c r="F5" i="181"/>
  <c r="D67" i="181"/>
  <c r="D57" i="182"/>
  <c r="D50" i="182"/>
  <c r="G55" i="183"/>
  <c r="G56" i="183"/>
  <c r="C66" i="183"/>
  <c r="E66" i="183" s="1"/>
  <c r="F20" i="183"/>
  <c r="F16" i="183"/>
  <c r="F15" i="183"/>
  <c r="F11" i="183"/>
  <c r="F7" i="183"/>
  <c r="F8" i="183"/>
  <c r="F4" i="183"/>
  <c r="C49" i="183"/>
  <c r="C48" i="183"/>
  <c r="C57" i="183"/>
  <c r="C49" i="182"/>
  <c r="G49" i="182" s="1"/>
  <c r="C48" i="182"/>
  <c r="G48" i="182" s="1"/>
  <c r="F13" i="182"/>
  <c r="F7" i="182"/>
  <c r="C68" i="182"/>
  <c r="G68" i="182" s="1"/>
  <c r="C67" i="182"/>
  <c r="F15" i="181"/>
  <c r="F11" i="181"/>
  <c r="F7" i="181"/>
  <c r="F8" i="181"/>
  <c r="C57" i="181" s="1"/>
  <c r="G57" i="181" s="1"/>
  <c r="F4" i="181"/>
  <c r="G47" i="181"/>
  <c r="C61" i="181"/>
  <c r="C48" i="181"/>
  <c r="G48" i="181" s="1"/>
  <c r="G51" i="181" s="1"/>
  <c r="D68" i="183"/>
  <c r="D67" i="183"/>
  <c r="G47" i="183"/>
  <c r="C61" i="183"/>
  <c r="G47" i="182"/>
  <c r="E66" i="182"/>
  <c r="E68" i="182" s="1"/>
  <c r="C61" i="182"/>
  <c r="G66" i="182"/>
  <c r="E66" i="181"/>
  <c r="E68" i="181" s="1"/>
  <c r="C68" i="181"/>
  <c r="G68" i="181" s="1"/>
  <c r="G66" i="181"/>
  <c r="C67" i="181"/>
  <c r="D68" i="181"/>
  <c r="D69" i="181"/>
  <c r="E61" i="113"/>
  <c r="F61" i="113"/>
  <c r="D57" i="183" l="1"/>
  <c r="D69" i="183" s="1"/>
  <c r="D50" i="183"/>
  <c r="D62" i="182"/>
  <c r="D57" i="181"/>
  <c r="D50" i="181"/>
  <c r="E57" i="182"/>
  <c r="G57" i="183"/>
  <c r="G48" i="183"/>
  <c r="G66" i="183"/>
  <c r="C67" i="183"/>
  <c r="C68" i="183"/>
  <c r="G49" i="183"/>
  <c r="E68" i="183"/>
  <c r="E50" i="183"/>
  <c r="E67" i="183"/>
  <c r="G51" i="182"/>
  <c r="E50" i="182"/>
  <c r="C50" i="182" s="1"/>
  <c r="C69" i="182" s="1"/>
  <c r="G69" i="182" s="1"/>
  <c r="G67" i="182"/>
  <c r="G70" i="182" s="1"/>
  <c r="E50" i="181"/>
  <c r="G67" i="181"/>
  <c r="G70" i="181" s="1"/>
  <c r="E67" i="181"/>
  <c r="E67" i="182"/>
  <c r="D62" i="183" l="1"/>
  <c r="G51" i="183"/>
  <c r="E57" i="183"/>
  <c r="E62" i="183" s="1"/>
  <c r="D62" i="181"/>
  <c r="C50" i="181"/>
  <c r="C69" i="181" s="1"/>
  <c r="G69" i="181" s="1"/>
  <c r="E57" i="181"/>
  <c r="C50" i="183"/>
  <c r="C62" i="183" s="1"/>
  <c r="G68" i="183"/>
  <c r="G67" i="183"/>
  <c r="E69" i="182"/>
  <c r="G50" i="182"/>
  <c r="C62" i="182"/>
  <c r="E62" i="182"/>
  <c r="E62" i="181"/>
  <c r="E69" i="181" l="1"/>
  <c r="C62" i="181"/>
  <c r="G50" i="181"/>
  <c r="G70" i="183"/>
  <c r="G50" i="183"/>
  <c r="C69" i="183"/>
  <c r="J78" i="113"/>
  <c r="I78" i="113"/>
  <c r="H78" i="113"/>
  <c r="G78" i="113"/>
  <c r="J77" i="113"/>
  <c r="I77" i="113"/>
  <c r="H77" i="113"/>
  <c r="G77" i="113"/>
  <c r="J76" i="113"/>
  <c r="I76" i="113"/>
  <c r="H76" i="113"/>
  <c r="G76" i="113"/>
  <c r="J75" i="113"/>
  <c r="I75" i="113"/>
  <c r="H75" i="113"/>
  <c r="G75" i="113"/>
  <c r="J74" i="113"/>
  <c r="I74" i="113"/>
  <c r="H74" i="113"/>
  <c r="G74" i="113"/>
  <c r="F74" i="113"/>
  <c r="E74" i="113"/>
  <c r="D74" i="113"/>
  <c r="C74" i="113"/>
  <c r="J71" i="113"/>
  <c r="I71" i="113"/>
  <c r="H71" i="113"/>
  <c r="G71" i="113"/>
  <c r="J70" i="113"/>
  <c r="I70" i="113"/>
  <c r="H70" i="113"/>
  <c r="G70" i="113"/>
  <c r="J69" i="113"/>
  <c r="I69" i="113"/>
  <c r="H69" i="113"/>
  <c r="G69" i="113"/>
  <c r="J68" i="113"/>
  <c r="I68" i="113"/>
  <c r="H68" i="113"/>
  <c r="G68" i="113"/>
  <c r="J67" i="113"/>
  <c r="I67" i="113"/>
  <c r="H67" i="113"/>
  <c r="G67" i="113"/>
  <c r="F67" i="113"/>
  <c r="E67" i="113"/>
  <c r="D67" i="113"/>
  <c r="C67" i="113"/>
  <c r="J63" i="113"/>
  <c r="I63" i="113"/>
  <c r="H63" i="113"/>
  <c r="G63" i="113"/>
  <c r="J62" i="113"/>
  <c r="I62" i="113"/>
  <c r="H62" i="113"/>
  <c r="G62" i="113"/>
  <c r="J61" i="113"/>
  <c r="I61" i="113"/>
  <c r="H61" i="113"/>
  <c r="G61" i="113"/>
  <c r="J60" i="113"/>
  <c r="I60" i="113"/>
  <c r="H60" i="113"/>
  <c r="G60" i="113"/>
  <c r="J59" i="113"/>
  <c r="I59" i="113"/>
  <c r="H59" i="113"/>
  <c r="G59" i="113"/>
  <c r="F59" i="113"/>
  <c r="E59" i="113"/>
  <c r="D59" i="113"/>
  <c r="J50" i="113"/>
  <c r="I50" i="113"/>
  <c r="H50" i="113"/>
  <c r="G50" i="113"/>
  <c r="J49" i="113"/>
  <c r="I49" i="113"/>
  <c r="H49" i="113"/>
  <c r="G49" i="113"/>
  <c r="J48" i="113"/>
  <c r="I48" i="113"/>
  <c r="H48" i="113"/>
  <c r="G48" i="113"/>
  <c r="J47" i="113"/>
  <c r="I47" i="113"/>
  <c r="H47" i="113"/>
  <c r="G47" i="113"/>
  <c r="J46" i="113"/>
  <c r="I46" i="113"/>
  <c r="H46" i="113"/>
  <c r="G46" i="113"/>
  <c r="F46" i="113"/>
  <c r="E46" i="113"/>
  <c r="D46" i="113"/>
  <c r="C46" i="113"/>
  <c r="J43" i="113"/>
  <c r="I43" i="113"/>
  <c r="H43" i="113"/>
  <c r="G43" i="113"/>
  <c r="J42" i="113"/>
  <c r="I42" i="113"/>
  <c r="H42" i="113"/>
  <c r="G42" i="113"/>
  <c r="J41" i="113"/>
  <c r="I41" i="113"/>
  <c r="H41" i="113"/>
  <c r="G41" i="113"/>
  <c r="J40" i="113"/>
  <c r="I40" i="113"/>
  <c r="H40" i="113"/>
  <c r="G40" i="113"/>
  <c r="J39" i="113"/>
  <c r="I39" i="113"/>
  <c r="H39" i="113"/>
  <c r="G39" i="113"/>
  <c r="F39" i="113"/>
  <c r="E39" i="113"/>
  <c r="D39" i="113"/>
  <c r="C39" i="113"/>
  <c r="J36" i="113"/>
  <c r="I36" i="113"/>
  <c r="H36" i="113"/>
  <c r="G36" i="113"/>
  <c r="J35" i="113"/>
  <c r="I35" i="113"/>
  <c r="H35" i="113"/>
  <c r="G35" i="113"/>
  <c r="J34" i="113"/>
  <c r="I34" i="113"/>
  <c r="H34" i="113"/>
  <c r="G34" i="113"/>
  <c r="J33" i="113"/>
  <c r="I33" i="113"/>
  <c r="H33" i="113"/>
  <c r="G33" i="113"/>
  <c r="J32" i="113"/>
  <c r="I32" i="113"/>
  <c r="H32" i="113"/>
  <c r="G32" i="113"/>
  <c r="F32" i="113"/>
  <c r="E32" i="113"/>
  <c r="D32" i="113"/>
  <c r="J28" i="113"/>
  <c r="I28" i="113"/>
  <c r="H28" i="113"/>
  <c r="G28" i="113"/>
  <c r="J27" i="113"/>
  <c r="I27" i="113"/>
  <c r="H27" i="113"/>
  <c r="G27" i="113"/>
  <c r="J26" i="113"/>
  <c r="I26" i="113"/>
  <c r="H26" i="113"/>
  <c r="G26" i="113"/>
  <c r="J25" i="113"/>
  <c r="I25" i="113"/>
  <c r="H25" i="113"/>
  <c r="G25" i="113"/>
  <c r="J24" i="113"/>
  <c r="I24" i="113"/>
  <c r="H24" i="113"/>
  <c r="G24" i="113"/>
  <c r="F24" i="113"/>
  <c r="E24" i="113"/>
  <c r="D24" i="113"/>
  <c r="C24" i="113"/>
  <c r="J21" i="113"/>
  <c r="I21" i="113"/>
  <c r="H21" i="113"/>
  <c r="G21" i="113"/>
  <c r="J20" i="113"/>
  <c r="I20" i="113"/>
  <c r="H20" i="113"/>
  <c r="G20" i="113"/>
  <c r="J19" i="113"/>
  <c r="I19" i="113"/>
  <c r="H19" i="113"/>
  <c r="G19" i="113"/>
  <c r="J18" i="113"/>
  <c r="I18" i="113"/>
  <c r="H18" i="113"/>
  <c r="G18" i="113"/>
  <c r="J17" i="113"/>
  <c r="I17" i="113"/>
  <c r="H17" i="113"/>
  <c r="G17" i="113"/>
  <c r="F17" i="113"/>
  <c r="E17" i="113"/>
  <c r="D17" i="113"/>
  <c r="C17" i="113"/>
  <c r="J13" i="113"/>
  <c r="I13" i="113"/>
  <c r="H13" i="113"/>
  <c r="G13" i="113"/>
  <c r="J12" i="113"/>
  <c r="I12" i="113"/>
  <c r="H12" i="113"/>
  <c r="G12" i="113"/>
  <c r="J11" i="113"/>
  <c r="I11" i="113"/>
  <c r="H11" i="113"/>
  <c r="G11" i="113"/>
  <c r="J10" i="113"/>
  <c r="I10" i="113"/>
  <c r="H10" i="113"/>
  <c r="G10" i="113"/>
  <c r="J9" i="113"/>
  <c r="I9" i="113"/>
  <c r="H9" i="113"/>
  <c r="G9" i="113"/>
  <c r="F9" i="113"/>
  <c r="E9" i="113"/>
  <c r="D9" i="113"/>
  <c r="F48" i="113"/>
  <c r="F26" i="113"/>
  <c r="F68" i="113"/>
  <c r="E43" i="113"/>
  <c r="F11" i="113"/>
  <c r="F34" i="113"/>
  <c r="F28" i="113"/>
  <c r="F49" i="113"/>
  <c r="F13" i="113"/>
  <c r="F77" i="113"/>
  <c r="F63" i="113"/>
  <c r="F43" i="113"/>
  <c r="E21" i="113"/>
  <c r="F35" i="113"/>
  <c r="E33" i="113"/>
  <c r="E47" i="113"/>
  <c r="F21" i="113"/>
  <c r="F19" i="113"/>
  <c r="F47" i="113"/>
  <c r="E18" i="113"/>
  <c r="F62" i="113"/>
  <c r="F78" i="113"/>
  <c r="F25" i="113"/>
  <c r="F71" i="113"/>
  <c r="F27" i="113"/>
  <c r="F75" i="113"/>
  <c r="E27" i="113"/>
  <c r="E25" i="113"/>
  <c r="F33" i="113"/>
  <c r="F18" i="113"/>
  <c r="F70" i="113"/>
  <c r="F10" i="113"/>
  <c r="F76" i="113"/>
  <c r="E42" i="113"/>
  <c r="F42" i="113"/>
  <c r="F20" i="113"/>
  <c r="F41" i="113"/>
  <c r="F36" i="113"/>
  <c r="F69" i="113"/>
  <c r="F50" i="113"/>
  <c r="F40" i="113"/>
  <c r="F12" i="113"/>
  <c r="E69" i="183" l="1"/>
  <c r="G69" i="183"/>
  <c r="E26" i="113"/>
  <c r="E19" i="113"/>
  <c r="E48" i="113"/>
  <c r="E34" i="113"/>
  <c r="E49" i="113"/>
  <c r="E20" i="113"/>
  <c r="E41" i="113"/>
  <c r="E70" i="113"/>
  <c r="E10" i="113"/>
  <c r="E35" i="113"/>
  <c r="E12" i="113"/>
  <c r="D57" i="107" l="1"/>
  <c r="E54" i="107"/>
  <c r="D54" i="107"/>
  <c r="C54" i="107"/>
  <c r="D50" i="107"/>
  <c r="E47" i="107"/>
  <c r="AJ43" i="107"/>
  <c r="AI43" i="107"/>
  <c r="AH43" i="107"/>
  <c r="AG43" i="107"/>
  <c r="AF43" i="107"/>
  <c r="AE43" i="107"/>
  <c r="AD43" i="107"/>
  <c r="AC43" i="107"/>
  <c r="AB43" i="107"/>
  <c r="AA43" i="107"/>
  <c r="Z43" i="107"/>
  <c r="Y43" i="107"/>
  <c r="X43" i="107"/>
  <c r="W43" i="107"/>
  <c r="V43" i="107"/>
  <c r="U43" i="107"/>
  <c r="T43" i="107"/>
  <c r="S43" i="107"/>
  <c r="R43" i="107"/>
  <c r="Q43" i="107"/>
  <c r="P43" i="107"/>
  <c r="O43" i="107"/>
  <c r="N43" i="107"/>
  <c r="M43" i="107"/>
  <c r="L43" i="107"/>
  <c r="K43" i="107"/>
  <c r="F43" i="107"/>
  <c r="AJ42" i="107"/>
  <c r="AI42" i="107"/>
  <c r="AH42" i="107"/>
  <c r="AG42" i="107"/>
  <c r="AF42" i="107"/>
  <c r="AE42" i="107"/>
  <c r="AD42" i="107"/>
  <c r="AC42" i="107"/>
  <c r="AB42" i="107"/>
  <c r="AA42" i="107"/>
  <c r="Z42" i="107"/>
  <c r="Y42" i="107"/>
  <c r="X42" i="107"/>
  <c r="W42" i="107"/>
  <c r="V42" i="107"/>
  <c r="U42" i="107"/>
  <c r="T42" i="107"/>
  <c r="S42" i="107"/>
  <c r="R42" i="107"/>
  <c r="Q42" i="107"/>
  <c r="P42" i="107"/>
  <c r="O42" i="107"/>
  <c r="N42" i="107"/>
  <c r="M42" i="107"/>
  <c r="L42" i="107"/>
  <c r="K42" i="107"/>
  <c r="F42" i="107"/>
  <c r="AJ41" i="107"/>
  <c r="AI41" i="107"/>
  <c r="AH41" i="107"/>
  <c r="AG41" i="107"/>
  <c r="AF41" i="107"/>
  <c r="AE41" i="107"/>
  <c r="AD41" i="107"/>
  <c r="AC41" i="107"/>
  <c r="AB41" i="107"/>
  <c r="AA41" i="107"/>
  <c r="Z41" i="107"/>
  <c r="Y41" i="107"/>
  <c r="X41" i="107"/>
  <c r="W41" i="107"/>
  <c r="V41" i="107"/>
  <c r="U41" i="107"/>
  <c r="T41" i="107"/>
  <c r="S41" i="107"/>
  <c r="R41" i="107"/>
  <c r="Q41" i="107"/>
  <c r="P41" i="107"/>
  <c r="O41" i="107"/>
  <c r="N41" i="107"/>
  <c r="M41" i="107"/>
  <c r="L41" i="107"/>
  <c r="K41" i="107"/>
  <c r="F41" i="107"/>
  <c r="AJ40" i="107"/>
  <c r="AI40" i="107"/>
  <c r="AH40" i="107"/>
  <c r="AG40" i="107"/>
  <c r="AF40" i="107"/>
  <c r="AE40" i="107"/>
  <c r="AD40" i="107"/>
  <c r="AC40" i="107"/>
  <c r="AB40" i="107"/>
  <c r="AA40" i="107"/>
  <c r="Z40" i="107"/>
  <c r="Y40" i="107"/>
  <c r="X40" i="107"/>
  <c r="W40" i="107"/>
  <c r="V40" i="107"/>
  <c r="U40" i="107"/>
  <c r="T40" i="107"/>
  <c r="S40" i="107"/>
  <c r="R40" i="107"/>
  <c r="Q40" i="107"/>
  <c r="P40" i="107"/>
  <c r="O40" i="107"/>
  <c r="N40" i="107"/>
  <c r="M40" i="107"/>
  <c r="L40" i="107"/>
  <c r="K40" i="107"/>
  <c r="F40" i="107"/>
  <c r="AJ39" i="107"/>
  <c r="AI39" i="107"/>
  <c r="AH39" i="107"/>
  <c r="AG39" i="107"/>
  <c r="AF39" i="107"/>
  <c r="AE39" i="107"/>
  <c r="AD39" i="107"/>
  <c r="AC39" i="107"/>
  <c r="AB39" i="107"/>
  <c r="AA39" i="107"/>
  <c r="Z39" i="107"/>
  <c r="Y39" i="107"/>
  <c r="X39" i="107"/>
  <c r="W39" i="107"/>
  <c r="V39" i="107"/>
  <c r="U39" i="107"/>
  <c r="T39" i="107"/>
  <c r="S39" i="107"/>
  <c r="R39" i="107"/>
  <c r="Q39" i="107"/>
  <c r="P39" i="107"/>
  <c r="O39" i="107"/>
  <c r="N39" i="107"/>
  <c r="M39" i="107"/>
  <c r="L39" i="107"/>
  <c r="K39" i="107"/>
  <c r="F39" i="107"/>
  <c r="AJ38" i="107"/>
  <c r="AI38" i="107"/>
  <c r="AH38" i="107"/>
  <c r="AG38" i="107"/>
  <c r="AF38" i="107"/>
  <c r="AE38" i="107"/>
  <c r="AD38" i="107"/>
  <c r="AC38" i="107"/>
  <c r="AB38" i="107"/>
  <c r="AA38" i="107"/>
  <c r="Z38" i="107"/>
  <c r="Y38" i="107"/>
  <c r="X38" i="107"/>
  <c r="W38" i="107"/>
  <c r="V38" i="107"/>
  <c r="U38" i="107"/>
  <c r="T38" i="107"/>
  <c r="S38" i="107"/>
  <c r="R38" i="107"/>
  <c r="Q38" i="107"/>
  <c r="P38" i="107"/>
  <c r="O38" i="107"/>
  <c r="N38" i="107"/>
  <c r="M38" i="107"/>
  <c r="L38" i="107"/>
  <c r="K38" i="107"/>
  <c r="F38" i="107"/>
  <c r="AJ37" i="107"/>
  <c r="AI37" i="107"/>
  <c r="AH37" i="107"/>
  <c r="AG37" i="107"/>
  <c r="AF37" i="107"/>
  <c r="AE37" i="107"/>
  <c r="AD37" i="107"/>
  <c r="AC37" i="107"/>
  <c r="AB37" i="107"/>
  <c r="AA37" i="107"/>
  <c r="Z37" i="107"/>
  <c r="Y37" i="107"/>
  <c r="X37" i="107"/>
  <c r="W37" i="107"/>
  <c r="V37" i="107"/>
  <c r="U37" i="107"/>
  <c r="T37" i="107"/>
  <c r="S37" i="107"/>
  <c r="R37" i="107"/>
  <c r="Q37" i="107"/>
  <c r="P37" i="107"/>
  <c r="O37" i="107"/>
  <c r="N37" i="107"/>
  <c r="M37" i="107"/>
  <c r="L37" i="107"/>
  <c r="K37" i="107"/>
  <c r="F37" i="107"/>
  <c r="AJ36" i="107"/>
  <c r="AI36" i="107"/>
  <c r="AH36" i="107"/>
  <c r="AG36" i="107"/>
  <c r="AF36" i="107"/>
  <c r="AE36" i="107"/>
  <c r="AD36" i="107"/>
  <c r="AC36" i="107"/>
  <c r="AB36" i="107"/>
  <c r="AA36" i="107"/>
  <c r="Z36" i="107"/>
  <c r="Y36" i="107"/>
  <c r="X36" i="107"/>
  <c r="W36" i="107"/>
  <c r="V36" i="107"/>
  <c r="U36" i="107"/>
  <c r="T36" i="107"/>
  <c r="S36" i="107"/>
  <c r="R36" i="107"/>
  <c r="Q36" i="107"/>
  <c r="P36" i="107"/>
  <c r="O36" i="107"/>
  <c r="N36" i="107"/>
  <c r="M36" i="107"/>
  <c r="L36" i="107"/>
  <c r="K36" i="107"/>
  <c r="F36" i="107"/>
  <c r="AJ35" i="107"/>
  <c r="AI35" i="107"/>
  <c r="AH35" i="107"/>
  <c r="AG35" i="107"/>
  <c r="AF35" i="107"/>
  <c r="AE35" i="107"/>
  <c r="AD35" i="107"/>
  <c r="AC35" i="107"/>
  <c r="AB35" i="107"/>
  <c r="AA35" i="107"/>
  <c r="Z35" i="107"/>
  <c r="Y35" i="107"/>
  <c r="X35" i="107"/>
  <c r="W35" i="107"/>
  <c r="V35" i="107"/>
  <c r="U35" i="107"/>
  <c r="T35" i="107"/>
  <c r="S35" i="107"/>
  <c r="R35" i="107"/>
  <c r="Q35" i="107"/>
  <c r="P35" i="107"/>
  <c r="O35" i="107"/>
  <c r="N35" i="107"/>
  <c r="M35" i="107"/>
  <c r="L35" i="107"/>
  <c r="K35" i="107"/>
  <c r="F35" i="107"/>
  <c r="AJ34" i="107"/>
  <c r="AI34" i="107"/>
  <c r="AH34" i="107"/>
  <c r="AG34" i="107"/>
  <c r="AF34" i="107"/>
  <c r="AE34" i="107"/>
  <c r="AD34" i="107"/>
  <c r="AC34" i="107"/>
  <c r="AB34" i="107"/>
  <c r="AA34" i="107"/>
  <c r="Z34" i="107"/>
  <c r="Y34" i="107"/>
  <c r="X34" i="107"/>
  <c r="W34" i="107"/>
  <c r="V34" i="107"/>
  <c r="U34" i="107"/>
  <c r="T34" i="107"/>
  <c r="S34" i="107"/>
  <c r="R34" i="107"/>
  <c r="Q34" i="107"/>
  <c r="P34" i="107"/>
  <c r="O34" i="107"/>
  <c r="N34" i="107"/>
  <c r="M34" i="107"/>
  <c r="L34" i="107"/>
  <c r="K34" i="107"/>
  <c r="F34" i="107"/>
  <c r="AJ33" i="107"/>
  <c r="AI33" i="107"/>
  <c r="AH33" i="107"/>
  <c r="AG33" i="107"/>
  <c r="AF33" i="107"/>
  <c r="AE33" i="107"/>
  <c r="AD33" i="107"/>
  <c r="AC33" i="107"/>
  <c r="AB33" i="107"/>
  <c r="AA33" i="107"/>
  <c r="Z33" i="107"/>
  <c r="Y33" i="107"/>
  <c r="X33" i="107"/>
  <c r="W33" i="107"/>
  <c r="V33" i="107"/>
  <c r="U33" i="107"/>
  <c r="T33" i="107"/>
  <c r="S33" i="107"/>
  <c r="R33" i="107"/>
  <c r="Q33" i="107"/>
  <c r="P33" i="107"/>
  <c r="O33" i="107"/>
  <c r="N33" i="107"/>
  <c r="M33" i="107"/>
  <c r="L33" i="107"/>
  <c r="K33" i="107"/>
  <c r="F33" i="107"/>
  <c r="AJ32" i="107"/>
  <c r="AI32" i="107"/>
  <c r="AH32" i="107"/>
  <c r="AG32" i="107"/>
  <c r="AF32" i="107"/>
  <c r="AE32" i="107"/>
  <c r="AD32" i="107"/>
  <c r="AC32" i="107"/>
  <c r="AB32" i="107"/>
  <c r="AA32" i="107"/>
  <c r="Z32" i="107"/>
  <c r="Y32" i="107"/>
  <c r="X32" i="107"/>
  <c r="W32" i="107"/>
  <c r="V32" i="107"/>
  <c r="U32" i="107"/>
  <c r="T32" i="107"/>
  <c r="S32" i="107"/>
  <c r="R32" i="107"/>
  <c r="Q32" i="107"/>
  <c r="P32" i="107"/>
  <c r="O32" i="107"/>
  <c r="N32" i="107"/>
  <c r="M32" i="107"/>
  <c r="L32" i="107"/>
  <c r="K32" i="107"/>
  <c r="F32" i="107"/>
  <c r="AJ31" i="107"/>
  <c r="AI31" i="107"/>
  <c r="AH31" i="107"/>
  <c r="AG31" i="107"/>
  <c r="AF31" i="107"/>
  <c r="AE31" i="107"/>
  <c r="AD31" i="107"/>
  <c r="AC31" i="107"/>
  <c r="AB31" i="107"/>
  <c r="AA31" i="107"/>
  <c r="Z31" i="107"/>
  <c r="Y31" i="107"/>
  <c r="X31" i="107"/>
  <c r="W31" i="107"/>
  <c r="V31" i="107"/>
  <c r="U31" i="107"/>
  <c r="T31" i="107"/>
  <c r="S31" i="107"/>
  <c r="R31" i="107"/>
  <c r="Q31" i="107"/>
  <c r="P31" i="107"/>
  <c r="O31" i="107"/>
  <c r="N31" i="107"/>
  <c r="M31" i="107"/>
  <c r="L31" i="107"/>
  <c r="K31" i="107"/>
  <c r="F31" i="107"/>
  <c r="AJ30" i="107"/>
  <c r="AI30" i="107"/>
  <c r="AH30" i="107"/>
  <c r="AG30" i="107"/>
  <c r="AF30" i="107"/>
  <c r="AE30" i="107"/>
  <c r="AD30" i="107"/>
  <c r="AC30" i="107"/>
  <c r="AB30" i="107"/>
  <c r="AA30" i="107"/>
  <c r="Z30" i="107"/>
  <c r="Y30" i="107"/>
  <c r="X30" i="107"/>
  <c r="W30" i="107"/>
  <c r="V30" i="107"/>
  <c r="U30" i="107"/>
  <c r="T30" i="107"/>
  <c r="S30" i="107"/>
  <c r="R30" i="107"/>
  <c r="Q30" i="107"/>
  <c r="P30" i="107"/>
  <c r="O30" i="107"/>
  <c r="N30" i="107"/>
  <c r="M30" i="107"/>
  <c r="L30" i="107"/>
  <c r="K30" i="107"/>
  <c r="F30" i="107"/>
  <c r="AJ29" i="107"/>
  <c r="AI29" i="107"/>
  <c r="AH29" i="107"/>
  <c r="AG29" i="107"/>
  <c r="AF29" i="107"/>
  <c r="AE29" i="107"/>
  <c r="AD29" i="107"/>
  <c r="AC29" i="107"/>
  <c r="AB29" i="107"/>
  <c r="AA29" i="107"/>
  <c r="Z29" i="107"/>
  <c r="Y29" i="107"/>
  <c r="X29" i="107"/>
  <c r="W29" i="107"/>
  <c r="V29" i="107"/>
  <c r="U29" i="107"/>
  <c r="T29" i="107"/>
  <c r="S29" i="107"/>
  <c r="R29" i="107"/>
  <c r="Q29" i="107"/>
  <c r="P29" i="107"/>
  <c r="O29" i="107"/>
  <c r="N29" i="107"/>
  <c r="M29" i="107"/>
  <c r="L29" i="107"/>
  <c r="K29" i="107"/>
  <c r="F29" i="107"/>
  <c r="AJ28" i="107"/>
  <c r="AI28" i="107"/>
  <c r="AH28" i="107"/>
  <c r="AG28" i="107"/>
  <c r="AF28" i="107"/>
  <c r="AE28" i="107"/>
  <c r="AD28" i="107"/>
  <c r="AC28" i="107"/>
  <c r="AB28" i="107"/>
  <c r="AA28" i="107"/>
  <c r="Z28" i="107"/>
  <c r="Y28" i="107"/>
  <c r="X28" i="107"/>
  <c r="W28" i="107"/>
  <c r="V28" i="107"/>
  <c r="U28" i="107"/>
  <c r="T28" i="107"/>
  <c r="S28" i="107"/>
  <c r="R28" i="107"/>
  <c r="Q28" i="107"/>
  <c r="P28" i="107"/>
  <c r="O28" i="107"/>
  <c r="N28" i="107"/>
  <c r="M28" i="107"/>
  <c r="L28" i="107"/>
  <c r="K28" i="107"/>
  <c r="F28" i="107"/>
  <c r="AJ27" i="107"/>
  <c r="AI27" i="107"/>
  <c r="AH27" i="107"/>
  <c r="AG27" i="107"/>
  <c r="AF27" i="107"/>
  <c r="AE27" i="107"/>
  <c r="AD27" i="107"/>
  <c r="AC27" i="107"/>
  <c r="AB27" i="107"/>
  <c r="AA27" i="107"/>
  <c r="Z27" i="107"/>
  <c r="Y27" i="107"/>
  <c r="X27" i="107"/>
  <c r="W27" i="107"/>
  <c r="V27" i="107"/>
  <c r="U27" i="107"/>
  <c r="T27" i="107"/>
  <c r="S27" i="107"/>
  <c r="R27" i="107"/>
  <c r="Q27" i="107"/>
  <c r="P27" i="107"/>
  <c r="O27" i="107"/>
  <c r="N27" i="107"/>
  <c r="M27" i="107"/>
  <c r="L27" i="107"/>
  <c r="K27" i="107"/>
  <c r="F27" i="107"/>
  <c r="AJ26" i="107"/>
  <c r="AI26" i="107"/>
  <c r="AH26" i="107"/>
  <c r="AG26" i="107"/>
  <c r="AF26" i="107"/>
  <c r="AE26" i="107"/>
  <c r="AD26" i="107"/>
  <c r="AC26" i="107"/>
  <c r="AB26" i="107"/>
  <c r="AA26" i="107"/>
  <c r="Z26" i="107"/>
  <c r="Y26" i="107"/>
  <c r="X26" i="107"/>
  <c r="W26" i="107"/>
  <c r="V26" i="107"/>
  <c r="U26" i="107"/>
  <c r="T26" i="107"/>
  <c r="S26" i="107"/>
  <c r="R26" i="107"/>
  <c r="Q26" i="107"/>
  <c r="P26" i="107"/>
  <c r="O26" i="107"/>
  <c r="N26" i="107"/>
  <c r="M26" i="107"/>
  <c r="L26" i="107"/>
  <c r="K26" i="107"/>
  <c r="F26" i="107"/>
  <c r="AJ25" i="107"/>
  <c r="AI25" i="107"/>
  <c r="AH25" i="107"/>
  <c r="AG25" i="107"/>
  <c r="AF25" i="107"/>
  <c r="AE25" i="107"/>
  <c r="AD25" i="107"/>
  <c r="AC25" i="107"/>
  <c r="AB25" i="107"/>
  <c r="AA25" i="107"/>
  <c r="Z25" i="107"/>
  <c r="Y25" i="107"/>
  <c r="X25" i="107"/>
  <c r="W25" i="107"/>
  <c r="V25" i="107"/>
  <c r="U25" i="107"/>
  <c r="T25" i="107"/>
  <c r="S25" i="107"/>
  <c r="R25" i="107"/>
  <c r="Q25" i="107"/>
  <c r="P25" i="107"/>
  <c r="O25" i="107"/>
  <c r="N25" i="107"/>
  <c r="M25" i="107"/>
  <c r="L25" i="107"/>
  <c r="K25" i="107"/>
  <c r="F25" i="107"/>
  <c r="AJ24" i="107"/>
  <c r="AI24" i="107"/>
  <c r="AH24" i="107"/>
  <c r="AG24" i="107"/>
  <c r="AF24" i="107"/>
  <c r="AE24" i="107"/>
  <c r="AD24" i="107"/>
  <c r="AC24" i="107"/>
  <c r="AB24" i="107"/>
  <c r="AA24" i="107"/>
  <c r="Z24" i="107"/>
  <c r="Y24" i="107"/>
  <c r="X24" i="107"/>
  <c r="W24" i="107"/>
  <c r="V24" i="107"/>
  <c r="U24" i="107"/>
  <c r="T24" i="107"/>
  <c r="S24" i="107"/>
  <c r="R24" i="107"/>
  <c r="Q24" i="107"/>
  <c r="P24" i="107"/>
  <c r="O24" i="107"/>
  <c r="N24" i="107"/>
  <c r="M24" i="107"/>
  <c r="L24" i="107"/>
  <c r="K24" i="107"/>
  <c r="F24" i="107"/>
  <c r="AI23" i="107"/>
  <c r="AH23" i="107"/>
  <c r="AJ23" i="107" s="1"/>
  <c r="AG23" i="107"/>
  <c r="AE23" i="107"/>
  <c r="AD23" i="107"/>
  <c r="AC23" i="107"/>
  <c r="AF23" i="107" s="1"/>
  <c r="AB23" i="107"/>
  <c r="AA23" i="107"/>
  <c r="Y23" i="107"/>
  <c r="X23" i="107"/>
  <c r="Z23" i="107" s="1"/>
  <c r="W23" i="107"/>
  <c r="V23" i="107"/>
  <c r="T23" i="107"/>
  <c r="S23" i="107"/>
  <c r="U23" i="107" s="1"/>
  <c r="R23" i="107"/>
  <c r="Q23" i="107"/>
  <c r="O23" i="107"/>
  <c r="N23" i="107"/>
  <c r="M23" i="107"/>
  <c r="P23" i="107" s="1"/>
  <c r="L23" i="107"/>
  <c r="K23" i="107"/>
  <c r="AI22" i="107"/>
  <c r="AH22" i="107"/>
  <c r="AJ22" i="107" s="1"/>
  <c r="AG22" i="107"/>
  <c r="AE22" i="107"/>
  <c r="AD22" i="107"/>
  <c r="AC22" i="107"/>
  <c r="AB22" i="107"/>
  <c r="AF22" i="107" s="1"/>
  <c r="AA22" i="107"/>
  <c r="Y22" i="107"/>
  <c r="X22" i="107"/>
  <c r="W22" i="107"/>
  <c r="Z22" i="107" s="1"/>
  <c r="V22" i="107"/>
  <c r="T22" i="107"/>
  <c r="S22" i="107"/>
  <c r="R22" i="107"/>
  <c r="U22" i="107" s="1"/>
  <c r="Q22" i="107"/>
  <c r="O22" i="107"/>
  <c r="N22" i="107"/>
  <c r="M22" i="107"/>
  <c r="L22" i="107"/>
  <c r="P22" i="107" s="1"/>
  <c r="K22" i="107"/>
  <c r="AI21" i="107"/>
  <c r="AH21" i="107"/>
  <c r="AG21" i="107"/>
  <c r="AE21" i="107"/>
  <c r="AD21" i="107"/>
  <c r="AC21" i="107"/>
  <c r="AB21" i="107"/>
  <c r="AA21" i="107"/>
  <c r="Y21" i="107"/>
  <c r="X21" i="107"/>
  <c r="W21" i="107"/>
  <c r="V21" i="107"/>
  <c r="T21" i="107"/>
  <c r="S21" i="107"/>
  <c r="R21" i="107"/>
  <c r="Q21" i="107"/>
  <c r="O21" i="107"/>
  <c r="N21" i="107"/>
  <c r="M21" i="107"/>
  <c r="L21" i="107"/>
  <c r="K21" i="107"/>
  <c r="AI20" i="107"/>
  <c r="AH20" i="107"/>
  <c r="AJ20" i="107" s="1"/>
  <c r="AG20" i="107"/>
  <c r="AE20" i="107"/>
  <c r="AD20" i="107"/>
  <c r="AC20" i="107"/>
  <c r="AB20" i="107"/>
  <c r="AF20" i="107" s="1"/>
  <c r="AA20" i="107"/>
  <c r="Y20" i="107"/>
  <c r="X20" i="107"/>
  <c r="W20" i="107"/>
  <c r="Z20" i="107" s="1"/>
  <c r="V20" i="107"/>
  <c r="T20" i="107"/>
  <c r="S20" i="107"/>
  <c r="R20" i="107"/>
  <c r="U20" i="107" s="1"/>
  <c r="Q20" i="107"/>
  <c r="O20" i="107"/>
  <c r="N20" i="107"/>
  <c r="M20" i="107"/>
  <c r="L20" i="107"/>
  <c r="P20" i="107" s="1"/>
  <c r="K20" i="107"/>
  <c r="AI19" i="107"/>
  <c r="AH19" i="107"/>
  <c r="AG19" i="107"/>
  <c r="AE19" i="107"/>
  <c r="AD19" i="107"/>
  <c r="AC19" i="107"/>
  <c r="AB19" i="107"/>
  <c r="AA19" i="107"/>
  <c r="AF19" i="107" s="1"/>
  <c r="Y19" i="107"/>
  <c r="X19" i="107"/>
  <c r="W19" i="107"/>
  <c r="V19" i="107"/>
  <c r="Z19" i="107" s="1"/>
  <c r="T19" i="107"/>
  <c r="S19" i="107"/>
  <c r="R19" i="107"/>
  <c r="Q19" i="107"/>
  <c r="U19" i="107" s="1"/>
  <c r="O19" i="107"/>
  <c r="N19" i="107"/>
  <c r="M19" i="107"/>
  <c r="L19" i="107"/>
  <c r="K19" i="107"/>
  <c r="P19" i="107" s="1"/>
  <c r="AI18" i="107"/>
  <c r="AH18" i="107"/>
  <c r="AG18" i="107"/>
  <c r="AJ18" i="107" s="1"/>
  <c r="AE18" i="107"/>
  <c r="AD18" i="107"/>
  <c r="AC18" i="107"/>
  <c r="AB18" i="107"/>
  <c r="AA18" i="107"/>
  <c r="Y18" i="107"/>
  <c r="X18" i="107"/>
  <c r="W18" i="107"/>
  <c r="V18" i="107"/>
  <c r="T18" i="107"/>
  <c r="S18" i="107"/>
  <c r="R18" i="107"/>
  <c r="Q18" i="107"/>
  <c r="O18" i="107"/>
  <c r="N18" i="107"/>
  <c r="M18" i="107"/>
  <c r="L18" i="107"/>
  <c r="P18" i="107" s="1"/>
  <c r="K18" i="107"/>
  <c r="AI17" i="107"/>
  <c r="AH17" i="107"/>
  <c r="AG17" i="107"/>
  <c r="AE17" i="107"/>
  <c r="AD17" i="107"/>
  <c r="AC17" i="107"/>
  <c r="AB17" i="107"/>
  <c r="AA17" i="107"/>
  <c r="Y17" i="107"/>
  <c r="X17" i="107"/>
  <c r="W17" i="107"/>
  <c r="V17" i="107"/>
  <c r="T17" i="107"/>
  <c r="S17" i="107"/>
  <c r="R17" i="107"/>
  <c r="Q17" i="107"/>
  <c r="O17" i="107"/>
  <c r="N17" i="107"/>
  <c r="M17" i="107"/>
  <c r="L17" i="107"/>
  <c r="K17" i="107"/>
  <c r="AI16" i="107"/>
  <c r="AH16" i="107"/>
  <c r="AJ16" i="107" s="1"/>
  <c r="AG16" i="107"/>
  <c r="AE16" i="107"/>
  <c r="AD16" i="107"/>
  <c r="AC16" i="107"/>
  <c r="AB16" i="107"/>
  <c r="AA16" i="107"/>
  <c r="Y16" i="107"/>
  <c r="X16" i="107"/>
  <c r="W16" i="107"/>
  <c r="V16" i="107"/>
  <c r="Z16" i="107" s="1"/>
  <c r="T16" i="107"/>
  <c r="S16" i="107"/>
  <c r="R16" i="107"/>
  <c r="Q16" i="107"/>
  <c r="O16" i="107"/>
  <c r="N16" i="107"/>
  <c r="M16" i="107"/>
  <c r="L16" i="107"/>
  <c r="K16" i="107"/>
  <c r="P16" i="107" s="1"/>
  <c r="AI15" i="107"/>
  <c r="AH15" i="107"/>
  <c r="AG15" i="107"/>
  <c r="AE15" i="107"/>
  <c r="AD15" i="107"/>
  <c r="AC15" i="107"/>
  <c r="AB15" i="107"/>
  <c r="AA15" i="107"/>
  <c r="Y15" i="107"/>
  <c r="X15" i="107"/>
  <c r="W15" i="107"/>
  <c r="V15" i="107"/>
  <c r="T15" i="107"/>
  <c r="S15" i="107"/>
  <c r="R15" i="107"/>
  <c r="Q15" i="107"/>
  <c r="O15" i="107"/>
  <c r="N15" i="107"/>
  <c r="M15" i="107"/>
  <c r="L15" i="107"/>
  <c r="K15" i="107"/>
  <c r="AI14" i="107"/>
  <c r="AH14" i="107"/>
  <c r="AG14" i="107"/>
  <c r="AE14" i="107"/>
  <c r="AD14" i="107"/>
  <c r="AC14" i="107"/>
  <c r="AB14" i="107"/>
  <c r="AA14" i="107"/>
  <c r="Y14" i="107"/>
  <c r="X14" i="107"/>
  <c r="W14" i="107"/>
  <c r="V14" i="107"/>
  <c r="T14" i="107"/>
  <c r="S14" i="107"/>
  <c r="R14" i="107"/>
  <c r="Q14" i="107"/>
  <c r="O14" i="107"/>
  <c r="N14" i="107"/>
  <c r="M14" i="107"/>
  <c r="L14" i="107"/>
  <c r="K14" i="107"/>
  <c r="AI13" i="107"/>
  <c r="AH13" i="107"/>
  <c r="AG13" i="107"/>
  <c r="AE13" i="107"/>
  <c r="AD13" i="107"/>
  <c r="AC13" i="107"/>
  <c r="AB13" i="107"/>
  <c r="AA13" i="107"/>
  <c r="Y13" i="107"/>
  <c r="X13" i="107"/>
  <c r="W13" i="107"/>
  <c r="V13" i="107"/>
  <c r="T13" i="107"/>
  <c r="S13" i="107"/>
  <c r="R13" i="107"/>
  <c r="Q13" i="107"/>
  <c r="O13" i="107"/>
  <c r="N13" i="107"/>
  <c r="M13" i="107"/>
  <c r="L13" i="107"/>
  <c r="K13" i="107"/>
  <c r="AI12" i="107"/>
  <c r="AH12" i="107"/>
  <c r="AJ12" i="107" s="1"/>
  <c r="AG12" i="107"/>
  <c r="AE12" i="107"/>
  <c r="AD12" i="107"/>
  <c r="AC12" i="107"/>
  <c r="AB12" i="107"/>
  <c r="AA12" i="107"/>
  <c r="Y12" i="107"/>
  <c r="X12" i="107"/>
  <c r="W12" i="107"/>
  <c r="V12" i="107"/>
  <c r="T12" i="107"/>
  <c r="S12" i="107"/>
  <c r="R12" i="107"/>
  <c r="Q12" i="107"/>
  <c r="O12" i="107"/>
  <c r="N12" i="107"/>
  <c r="M12" i="107"/>
  <c r="L12" i="107"/>
  <c r="K12" i="107"/>
  <c r="AI11" i="107"/>
  <c r="AH11" i="107"/>
  <c r="AG11" i="107"/>
  <c r="AE11" i="107"/>
  <c r="AD11" i="107"/>
  <c r="AC11" i="107"/>
  <c r="AB11" i="107"/>
  <c r="AA11" i="107"/>
  <c r="Y11" i="107"/>
  <c r="X11" i="107"/>
  <c r="W11" i="107"/>
  <c r="V11" i="107"/>
  <c r="Z11" i="107" s="1"/>
  <c r="T11" i="107"/>
  <c r="S11" i="107"/>
  <c r="R11" i="107"/>
  <c r="Q11" i="107"/>
  <c r="U11" i="107" s="1"/>
  <c r="O11" i="107"/>
  <c r="N11" i="107"/>
  <c r="M11" i="107"/>
  <c r="L11" i="107"/>
  <c r="K11" i="107"/>
  <c r="AI10" i="107"/>
  <c r="AH10" i="107"/>
  <c r="AG10" i="107"/>
  <c r="AE10" i="107"/>
  <c r="AD10" i="107"/>
  <c r="AC10" i="107"/>
  <c r="AB10" i="107"/>
  <c r="AA10" i="107"/>
  <c r="Y10" i="107"/>
  <c r="X10" i="107"/>
  <c r="W10" i="107"/>
  <c r="V10" i="107"/>
  <c r="T10" i="107"/>
  <c r="S10" i="107"/>
  <c r="R10" i="107"/>
  <c r="Q10" i="107"/>
  <c r="O10" i="107"/>
  <c r="N10" i="107"/>
  <c r="M10" i="107"/>
  <c r="L10" i="107"/>
  <c r="K10" i="107"/>
  <c r="AI9" i="107"/>
  <c r="AH9" i="107"/>
  <c r="AG9" i="107"/>
  <c r="AE9" i="107"/>
  <c r="AD9" i="107"/>
  <c r="AC9" i="107"/>
  <c r="AB9" i="107"/>
  <c r="AA9" i="107"/>
  <c r="Y9" i="107"/>
  <c r="X9" i="107"/>
  <c r="W9" i="107"/>
  <c r="V9" i="107"/>
  <c r="T9" i="107"/>
  <c r="S9" i="107"/>
  <c r="R9" i="107"/>
  <c r="Q9" i="107"/>
  <c r="O9" i="107"/>
  <c r="N9" i="107"/>
  <c r="M9" i="107"/>
  <c r="L9" i="107"/>
  <c r="K9" i="107"/>
  <c r="AI8" i="107"/>
  <c r="AH8" i="107"/>
  <c r="AG8" i="107"/>
  <c r="AE8" i="107"/>
  <c r="AD8" i="107"/>
  <c r="AC8" i="107"/>
  <c r="AB8" i="107"/>
  <c r="AA8" i="107"/>
  <c r="Y8" i="107"/>
  <c r="X8" i="107"/>
  <c r="W8" i="107"/>
  <c r="V8" i="107"/>
  <c r="T8" i="107"/>
  <c r="S8" i="107"/>
  <c r="R8" i="107"/>
  <c r="Q8" i="107"/>
  <c r="O8" i="107"/>
  <c r="N8" i="107"/>
  <c r="M8" i="107"/>
  <c r="L8" i="107"/>
  <c r="K8" i="107"/>
  <c r="AI7" i="107"/>
  <c r="AH7" i="107"/>
  <c r="AG7" i="107"/>
  <c r="AE7" i="107"/>
  <c r="AD7" i="107"/>
  <c r="AC7" i="107"/>
  <c r="AB7" i="107"/>
  <c r="AA7" i="107"/>
  <c r="Y7" i="107"/>
  <c r="X7" i="107"/>
  <c r="W7" i="107"/>
  <c r="V7" i="107"/>
  <c r="T7" i="107"/>
  <c r="S7" i="107"/>
  <c r="R7" i="107"/>
  <c r="Q7" i="107"/>
  <c r="O7" i="107"/>
  <c r="N7" i="107"/>
  <c r="M7" i="107"/>
  <c r="L7" i="107"/>
  <c r="K7" i="107"/>
  <c r="AI6" i="107"/>
  <c r="AH6" i="107"/>
  <c r="AG6" i="107"/>
  <c r="AE6" i="107"/>
  <c r="AD6" i="107"/>
  <c r="AC6" i="107"/>
  <c r="AB6" i="107"/>
  <c r="AA6" i="107"/>
  <c r="Y6" i="107"/>
  <c r="X6" i="107"/>
  <c r="W6" i="107"/>
  <c r="V6" i="107"/>
  <c r="T6" i="107"/>
  <c r="S6" i="107"/>
  <c r="R6" i="107"/>
  <c r="Q6" i="107"/>
  <c r="O6" i="107"/>
  <c r="N6" i="107"/>
  <c r="M6" i="107"/>
  <c r="L6" i="107"/>
  <c r="K6" i="107"/>
  <c r="AI5" i="107"/>
  <c r="AH5" i="107"/>
  <c r="AG5" i="107"/>
  <c r="AE5" i="107"/>
  <c r="AD5" i="107"/>
  <c r="AC5" i="107"/>
  <c r="AB5" i="107"/>
  <c r="AA5" i="107"/>
  <c r="Y5" i="107"/>
  <c r="X5" i="107"/>
  <c r="W5" i="107"/>
  <c r="V5" i="107"/>
  <c r="T5" i="107"/>
  <c r="S5" i="107"/>
  <c r="R5" i="107"/>
  <c r="Q5" i="107"/>
  <c r="O5" i="107"/>
  <c r="N5" i="107"/>
  <c r="M5" i="107"/>
  <c r="L5" i="107"/>
  <c r="K5" i="107"/>
  <c r="AI4" i="107"/>
  <c r="AH4" i="107"/>
  <c r="AJ4" i="107" s="1"/>
  <c r="AG4" i="107"/>
  <c r="AE4" i="107"/>
  <c r="AD4" i="107"/>
  <c r="AC4" i="107"/>
  <c r="AB4" i="107"/>
  <c r="AA4" i="107"/>
  <c r="Y4" i="107"/>
  <c r="X4" i="107"/>
  <c r="W4" i="107"/>
  <c r="V4" i="107"/>
  <c r="T4" i="107"/>
  <c r="S4" i="107"/>
  <c r="U4" i="107" s="1"/>
  <c r="R4" i="107"/>
  <c r="Q4" i="107"/>
  <c r="O4" i="107"/>
  <c r="N4" i="107"/>
  <c r="M4" i="107"/>
  <c r="L4" i="107"/>
  <c r="K4" i="107"/>
  <c r="D33" i="113"/>
  <c r="E36" i="113"/>
  <c r="E11" i="113"/>
  <c r="E60" i="113"/>
  <c r="E71" i="113"/>
  <c r="D47" i="113"/>
  <c r="E28" i="113"/>
  <c r="D18" i="113"/>
  <c r="D40" i="113"/>
  <c r="E69" i="113"/>
  <c r="D21" i="113"/>
  <c r="D43" i="113"/>
  <c r="D25" i="113"/>
  <c r="AJ9" i="107" l="1"/>
  <c r="AJ7" i="107"/>
  <c r="C25" i="113"/>
  <c r="E49" i="107"/>
  <c r="C33" i="113"/>
  <c r="K33" i="113" s="1"/>
  <c r="C40" i="113"/>
  <c r="C47" i="113"/>
  <c r="G54" i="107"/>
  <c r="D56" i="107"/>
  <c r="C18" i="113"/>
  <c r="D62" i="107"/>
  <c r="AJ21" i="107"/>
  <c r="AJ19" i="107"/>
  <c r="AF16" i="107"/>
  <c r="AJ15" i="107"/>
  <c r="P21" i="107"/>
  <c r="U21" i="107"/>
  <c r="Z21" i="107"/>
  <c r="AF21" i="107"/>
  <c r="U18" i="107"/>
  <c r="Z18" i="107"/>
  <c r="AF18" i="107"/>
  <c r="AF6" i="107"/>
  <c r="AJ13" i="107"/>
  <c r="P8" i="107"/>
  <c r="AJ17" i="107"/>
  <c r="AF14" i="107"/>
  <c r="AJ14" i="107"/>
  <c r="U13" i="107"/>
  <c r="AJ10" i="107"/>
  <c r="U8" i="107"/>
  <c r="Z5" i="107"/>
  <c r="AF5" i="107"/>
  <c r="P14" i="107"/>
  <c r="U14" i="107"/>
  <c r="Z14" i="107"/>
  <c r="P13" i="107"/>
  <c r="U6" i="107"/>
  <c r="Z6" i="107"/>
  <c r="AJ5" i="107"/>
  <c r="P17" i="107"/>
  <c r="U17" i="107"/>
  <c r="P15" i="107"/>
  <c r="U15" i="107"/>
  <c r="Z15" i="107"/>
  <c r="AF15" i="107"/>
  <c r="Z12" i="107"/>
  <c r="AF12" i="107"/>
  <c r="P10" i="107"/>
  <c r="Z10" i="107"/>
  <c r="U10" i="107"/>
  <c r="Z8" i="107"/>
  <c r="U7" i="107"/>
  <c r="Z7" i="107"/>
  <c r="AF7" i="107"/>
  <c r="AJ6" i="107"/>
  <c r="P6" i="107"/>
  <c r="U5" i="107"/>
  <c r="P4" i="107"/>
  <c r="F4" i="107" s="1"/>
  <c r="Z4" i="107"/>
  <c r="AF4" i="107"/>
  <c r="P7" i="107"/>
  <c r="AF8" i="107"/>
  <c r="AF10" i="107"/>
  <c r="P12" i="107"/>
  <c r="Z13" i="107"/>
  <c r="AF13" i="107"/>
  <c r="Z17" i="107"/>
  <c r="AF17" i="107"/>
  <c r="P5" i="107"/>
  <c r="AJ8" i="107"/>
  <c r="P9" i="107"/>
  <c r="AF11" i="107"/>
  <c r="AJ11" i="107"/>
  <c r="U12" i="107"/>
  <c r="U16" i="107"/>
  <c r="U9" i="107"/>
  <c r="Z9" i="107"/>
  <c r="AF9" i="107"/>
  <c r="P11" i="107"/>
  <c r="E61" i="107"/>
  <c r="C47" i="107"/>
  <c r="D66" i="107"/>
  <c r="C55" i="107"/>
  <c r="C56" i="107"/>
  <c r="E48" i="107"/>
  <c r="D55" i="107"/>
  <c r="E55" i="107"/>
  <c r="E56" i="107"/>
  <c r="D35" i="113"/>
  <c r="D42" i="113"/>
  <c r="E50" i="113"/>
  <c r="E62" i="113"/>
  <c r="D41" i="113"/>
  <c r="D68" i="113"/>
  <c r="E13" i="113"/>
  <c r="E75" i="113"/>
  <c r="D26" i="113"/>
  <c r="E77" i="113"/>
  <c r="D49" i="113"/>
  <c r="D10" i="113"/>
  <c r="D34" i="113"/>
  <c r="E63" i="113"/>
  <c r="D48" i="113"/>
  <c r="D20" i="113"/>
  <c r="D27" i="113"/>
  <c r="C10" i="113" l="1"/>
  <c r="C60" i="113" s="1"/>
  <c r="F12" i="107"/>
  <c r="F7" i="107"/>
  <c r="C27" i="113"/>
  <c r="C68" i="113"/>
  <c r="C75" i="113"/>
  <c r="E54" i="113"/>
  <c r="C61" i="107"/>
  <c r="C21" i="113"/>
  <c r="C20" i="113"/>
  <c r="C43" i="113" s="1"/>
  <c r="C19" i="113"/>
  <c r="D54" i="113"/>
  <c r="C34" i="113"/>
  <c r="K34" i="113" s="1"/>
  <c r="C26" i="113"/>
  <c r="C48" i="113"/>
  <c r="G55" i="107"/>
  <c r="F9" i="107"/>
  <c r="F11" i="107"/>
  <c r="F10" i="107"/>
  <c r="C57" i="107" s="1"/>
  <c r="F8" i="107"/>
  <c r="C49" i="113"/>
  <c r="C35" i="113"/>
  <c r="K35" i="113" s="1"/>
  <c r="G56" i="107"/>
  <c r="F5" i="107"/>
  <c r="F6" i="107"/>
  <c r="C66" i="107"/>
  <c r="G47" i="107"/>
  <c r="C49" i="107"/>
  <c r="C48" i="107"/>
  <c r="D69" i="107"/>
  <c r="D68" i="107"/>
  <c r="D67" i="107"/>
  <c r="D12" i="113"/>
  <c r="D71" i="113"/>
  <c r="D11" i="113"/>
  <c r="D69" i="113"/>
  <c r="D36" i="113"/>
  <c r="E78" i="113"/>
  <c r="E76" i="113"/>
  <c r="D60" i="113"/>
  <c r="D70" i="113"/>
  <c r="E50" i="107" l="1"/>
  <c r="C50" i="107" s="1"/>
  <c r="C69" i="107" s="1"/>
  <c r="D55" i="113"/>
  <c r="C41" i="113"/>
  <c r="C42" i="113"/>
  <c r="K60" i="113"/>
  <c r="C54" i="113"/>
  <c r="K10" i="113"/>
  <c r="C11" i="113"/>
  <c r="K11" i="113" s="1"/>
  <c r="G48" i="107"/>
  <c r="C12" i="113"/>
  <c r="K12" i="113" s="1"/>
  <c r="G49" i="107"/>
  <c r="C36" i="113"/>
  <c r="K36" i="113" s="1"/>
  <c r="E57" i="107"/>
  <c r="G57" i="107"/>
  <c r="C68" i="107"/>
  <c r="C67" i="107"/>
  <c r="G66" i="107"/>
  <c r="E66" i="107"/>
  <c r="D75" i="113"/>
  <c r="D63" i="113"/>
  <c r="D13" i="113"/>
  <c r="D61" i="113"/>
  <c r="D28" i="113"/>
  <c r="D62" i="113"/>
  <c r="D50" i="113"/>
  <c r="E62" i="107" l="1"/>
  <c r="C28" i="113"/>
  <c r="G51" i="107"/>
  <c r="K14" i="113"/>
  <c r="C61" i="113"/>
  <c r="K61" i="113" s="1"/>
  <c r="G67" i="107"/>
  <c r="C62" i="113"/>
  <c r="K62" i="113" s="1"/>
  <c r="C62" i="107"/>
  <c r="G68" i="107"/>
  <c r="C50" i="113"/>
  <c r="C63" i="113"/>
  <c r="K63" i="113" s="1"/>
  <c r="C13" i="113"/>
  <c r="E69" i="107"/>
  <c r="G50" i="107"/>
  <c r="G69" i="107"/>
  <c r="E68" i="107"/>
  <c r="E67" i="107"/>
  <c r="D77" i="113"/>
  <c r="D78" i="113"/>
  <c r="D76" i="113"/>
  <c r="E55" i="113" l="1"/>
  <c r="G70" i="107"/>
  <c r="K64" i="113"/>
  <c r="C76" i="113"/>
  <c r="C77" i="113"/>
  <c r="C78" i="113"/>
  <c r="K13" i="113"/>
  <c r="C55" i="113"/>
</calcChain>
</file>

<file path=xl/comments1.xml><?xml version="1.0" encoding="utf-8"?>
<comments xmlns="http://schemas.openxmlformats.org/spreadsheetml/2006/main">
  <authors>
    <author>作成者</author>
  </authors>
  <commentList>
    <comment ref="K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4～10</t>
        </r>
      </text>
    </comment>
    <comment ref="L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12～20</t>
        </r>
      </text>
    </comment>
    <comment ref="M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22～30</t>
        </r>
      </text>
    </comment>
    <comment ref="N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32～40</t>
        </r>
      </text>
    </comment>
    <comment ref="O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42～80</t>
        </r>
      </text>
    </comment>
  </commentList>
</comments>
</file>

<file path=xl/comments10.xml><?xml version="1.0" encoding="utf-8"?>
<comments xmlns="http://schemas.openxmlformats.org/spreadsheetml/2006/main">
  <authors>
    <author>作成者</author>
  </authors>
  <commentList>
    <comment ref="K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4～10</t>
        </r>
      </text>
    </comment>
    <comment ref="L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12～20</t>
        </r>
      </text>
    </comment>
    <comment ref="M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22～30</t>
        </r>
      </text>
    </comment>
    <comment ref="N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32～40</t>
        </r>
      </text>
    </comment>
    <comment ref="O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42～80</t>
        </r>
      </text>
    </comment>
  </commentList>
</comments>
</file>

<file path=xl/comments11.xml><?xml version="1.0" encoding="utf-8"?>
<comments xmlns="http://schemas.openxmlformats.org/spreadsheetml/2006/main">
  <authors>
    <author>作成者</author>
  </authors>
  <commentList>
    <comment ref="K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4～10</t>
        </r>
      </text>
    </comment>
    <comment ref="L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12～20</t>
        </r>
      </text>
    </comment>
    <comment ref="M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22～30</t>
        </r>
      </text>
    </comment>
    <comment ref="N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32～40</t>
        </r>
      </text>
    </comment>
    <comment ref="O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42～80</t>
        </r>
      </text>
    </comment>
  </commentList>
</comments>
</file>

<file path=xl/comments12.xml><?xml version="1.0" encoding="utf-8"?>
<comments xmlns="http://schemas.openxmlformats.org/spreadsheetml/2006/main">
  <authors>
    <author>作成者</author>
  </authors>
  <commentList>
    <comment ref="K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4～10</t>
        </r>
      </text>
    </comment>
    <comment ref="L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12～20</t>
        </r>
      </text>
    </comment>
    <comment ref="M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22～30</t>
        </r>
      </text>
    </comment>
    <comment ref="N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32～40</t>
        </r>
      </text>
    </comment>
    <comment ref="O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42～80</t>
        </r>
      </text>
    </comment>
  </commentList>
</comments>
</file>

<file path=xl/comments13.xml><?xml version="1.0" encoding="utf-8"?>
<comments xmlns="http://schemas.openxmlformats.org/spreadsheetml/2006/main">
  <authors>
    <author>作成者</author>
  </authors>
  <commentList>
    <comment ref="K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4～10</t>
        </r>
      </text>
    </comment>
    <comment ref="L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12～20</t>
        </r>
      </text>
    </comment>
    <comment ref="M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22～30</t>
        </r>
      </text>
    </comment>
    <comment ref="N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32～40</t>
        </r>
      </text>
    </comment>
    <comment ref="O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42～80</t>
        </r>
      </text>
    </comment>
  </commentList>
</comments>
</file>

<file path=xl/comments14.xml><?xml version="1.0" encoding="utf-8"?>
<comments xmlns="http://schemas.openxmlformats.org/spreadsheetml/2006/main">
  <authors>
    <author>作成者</author>
  </authors>
  <commentList>
    <comment ref="K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4～10</t>
        </r>
      </text>
    </comment>
    <comment ref="L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12～20</t>
        </r>
      </text>
    </comment>
    <comment ref="M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22～30</t>
        </r>
      </text>
    </comment>
    <comment ref="N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32～40</t>
        </r>
      </text>
    </comment>
    <comment ref="O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42～80</t>
        </r>
      </text>
    </comment>
  </commentList>
</comments>
</file>

<file path=xl/comments15.xml><?xml version="1.0" encoding="utf-8"?>
<comments xmlns="http://schemas.openxmlformats.org/spreadsheetml/2006/main">
  <authors>
    <author>作成者</author>
  </authors>
  <commentList>
    <comment ref="K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4～10</t>
        </r>
      </text>
    </comment>
    <comment ref="L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12～20</t>
        </r>
      </text>
    </comment>
    <comment ref="M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22～30</t>
        </r>
      </text>
    </comment>
    <comment ref="N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32～40</t>
        </r>
      </text>
    </comment>
    <comment ref="O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42～80</t>
        </r>
      </text>
    </comment>
  </commentList>
</comments>
</file>

<file path=xl/comments16.xml><?xml version="1.0" encoding="utf-8"?>
<comments xmlns="http://schemas.openxmlformats.org/spreadsheetml/2006/main">
  <authors>
    <author>作成者</author>
  </authors>
  <commentList>
    <comment ref="K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4～10</t>
        </r>
      </text>
    </comment>
    <comment ref="L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12～20</t>
        </r>
      </text>
    </comment>
    <comment ref="M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22～30</t>
        </r>
      </text>
    </comment>
    <comment ref="N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32～40</t>
        </r>
      </text>
    </comment>
    <comment ref="O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42～80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K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4～10</t>
        </r>
      </text>
    </comment>
    <comment ref="L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12～20</t>
        </r>
      </text>
    </comment>
    <comment ref="M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22～30</t>
        </r>
      </text>
    </comment>
    <comment ref="N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32～40</t>
        </r>
      </text>
    </comment>
    <comment ref="O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42～80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K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4～10</t>
        </r>
      </text>
    </comment>
    <comment ref="L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12～20</t>
        </r>
      </text>
    </comment>
    <comment ref="M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22～30</t>
        </r>
      </text>
    </comment>
    <comment ref="N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32～40</t>
        </r>
      </text>
    </comment>
    <comment ref="O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42～80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K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4～10</t>
        </r>
      </text>
    </comment>
    <comment ref="L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12～20</t>
        </r>
      </text>
    </comment>
    <comment ref="M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22～30</t>
        </r>
      </text>
    </comment>
    <comment ref="N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32～40</t>
        </r>
      </text>
    </comment>
    <comment ref="O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42～80</t>
        </r>
      </text>
    </comment>
  </commentList>
</comments>
</file>

<file path=xl/comments5.xml><?xml version="1.0" encoding="utf-8"?>
<comments xmlns="http://schemas.openxmlformats.org/spreadsheetml/2006/main">
  <authors>
    <author>作成者</author>
  </authors>
  <commentList>
    <comment ref="K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4～10</t>
        </r>
      </text>
    </comment>
    <comment ref="L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12～20</t>
        </r>
      </text>
    </comment>
    <comment ref="M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22～30</t>
        </r>
      </text>
    </comment>
    <comment ref="N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32～40</t>
        </r>
      </text>
    </comment>
    <comment ref="O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42～80</t>
        </r>
      </text>
    </comment>
  </commentList>
</comments>
</file>

<file path=xl/comments6.xml><?xml version="1.0" encoding="utf-8"?>
<comments xmlns="http://schemas.openxmlformats.org/spreadsheetml/2006/main">
  <authors>
    <author>作成者</author>
  </authors>
  <commentList>
    <comment ref="K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4～10</t>
        </r>
      </text>
    </comment>
    <comment ref="L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12～20</t>
        </r>
      </text>
    </comment>
    <comment ref="M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22～30</t>
        </r>
      </text>
    </comment>
    <comment ref="N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32～40</t>
        </r>
      </text>
    </comment>
    <comment ref="O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42～80</t>
        </r>
      </text>
    </comment>
  </commentList>
</comments>
</file>

<file path=xl/comments7.xml><?xml version="1.0" encoding="utf-8"?>
<comments xmlns="http://schemas.openxmlformats.org/spreadsheetml/2006/main">
  <authors>
    <author>作成者</author>
  </authors>
  <commentList>
    <comment ref="K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4～10</t>
        </r>
      </text>
    </comment>
    <comment ref="L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12～20</t>
        </r>
      </text>
    </comment>
    <comment ref="M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22～30</t>
        </r>
      </text>
    </comment>
    <comment ref="N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32～40</t>
        </r>
      </text>
    </comment>
    <comment ref="O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42～80</t>
        </r>
      </text>
    </comment>
  </commentList>
</comments>
</file>

<file path=xl/comments8.xml><?xml version="1.0" encoding="utf-8"?>
<comments xmlns="http://schemas.openxmlformats.org/spreadsheetml/2006/main">
  <authors>
    <author>作成者</author>
  </authors>
  <commentList>
    <comment ref="K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4～10</t>
        </r>
      </text>
    </comment>
    <comment ref="L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12～20</t>
        </r>
      </text>
    </comment>
    <comment ref="M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22～30</t>
        </r>
      </text>
    </comment>
    <comment ref="N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32～40</t>
        </r>
      </text>
    </comment>
    <comment ref="O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42～80</t>
        </r>
      </text>
    </comment>
  </commentList>
</comments>
</file>

<file path=xl/comments9.xml><?xml version="1.0" encoding="utf-8"?>
<comments xmlns="http://schemas.openxmlformats.org/spreadsheetml/2006/main">
  <authors>
    <author>作成者</author>
  </authors>
  <commentList>
    <comment ref="K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4～10</t>
        </r>
      </text>
    </comment>
    <comment ref="L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12～20</t>
        </r>
      </text>
    </comment>
    <comment ref="M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22～30</t>
        </r>
      </text>
    </comment>
    <comment ref="N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32～40</t>
        </r>
      </text>
    </comment>
    <comment ref="O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42～80</t>
        </r>
      </text>
    </comment>
  </commentList>
</comments>
</file>

<file path=xl/sharedStrings.xml><?xml version="1.0" encoding="utf-8"?>
<sst xmlns="http://schemas.openxmlformats.org/spreadsheetml/2006/main" count="2314" uniqueCount="200">
  <si>
    <t>入力注意：スギ、ヒノキ、アカマツ、カラマツ以外の樹種は広葉樹の材積式で計算されます。</t>
    <rPh sb="0" eb="2">
      <t>ニュウリョク</t>
    </rPh>
    <rPh sb="2" eb="4">
      <t>チュウイ</t>
    </rPh>
    <rPh sb="21" eb="23">
      <t>イガイ</t>
    </rPh>
    <rPh sb="24" eb="26">
      <t>ジュシュ</t>
    </rPh>
    <rPh sb="27" eb="30">
      <t>コウヨウジュ</t>
    </rPh>
    <rPh sb="31" eb="33">
      <t>ザイセキ</t>
    </rPh>
    <rPh sb="33" eb="34">
      <t>シキ</t>
    </rPh>
    <rPh sb="35" eb="37">
      <t>ケイサン</t>
    </rPh>
    <phoneticPr fontId="4"/>
  </si>
  <si>
    <t>材積スギ(中浜)</t>
    <rPh sb="0" eb="2">
      <t>ザイセキ</t>
    </rPh>
    <rPh sb="5" eb="6">
      <t>ナカ</t>
    </rPh>
    <rPh sb="6" eb="7">
      <t>ハマ</t>
    </rPh>
    <phoneticPr fontId="8"/>
  </si>
  <si>
    <t>材積ヒノキ</t>
    <rPh sb="0" eb="2">
      <t>ザイセキ</t>
    </rPh>
    <phoneticPr fontId="8"/>
  </si>
  <si>
    <t>材積アカマツ(中浜)</t>
    <rPh sb="0" eb="2">
      <t>ザイセキ</t>
    </rPh>
    <rPh sb="7" eb="9">
      <t>ナカハマ</t>
    </rPh>
    <phoneticPr fontId="8"/>
  </si>
  <si>
    <t>材積カラマツ</t>
    <rPh sb="0" eb="2">
      <t>ザイセキ</t>
    </rPh>
    <phoneticPr fontId="8"/>
  </si>
  <si>
    <t>材積広葉樹</t>
    <rPh sb="0" eb="2">
      <t>ザイセキ</t>
    </rPh>
    <rPh sb="2" eb="5">
      <t>コウヨウジュ</t>
    </rPh>
    <phoneticPr fontId="8"/>
  </si>
  <si>
    <t>No.</t>
  </si>
  <si>
    <t>樹 種</t>
  </si>
  <si>
    <t>胸高直
径(cm)</t>
    <phoneticPr fontId="4"/>
  </si>
  <si>
    <t>樹高
(m)</t>
    <phoneticPr fontId="4"/>
  </si>
  <si>
    <t>材積
(m3)</t>
    <rPh sb="0" eb="2">
      <t>ザイセキ</t>
    </rPh>
    <phoneticPr fontId="4"/>
  </si>
  <si>
    <t>状態</t>
    <rPh sb="0" eb="2">
      <t>ジョウタイ</t>
    </rPh>
    <phoneticPr fontId="4"/>
  </si>
  <si>
    <t>伐採木
○上層
▲下層</t>
    <rPh sb="0" eb="2">
      <t>バッサイ</t>
    </rPh>
    <rPh sb="2" eb="3">
      <t>ボク</t>
    </rPh>
    <rPh sb="5" eb="7">
      <t>ジョウソウ</t>
    </rPh>
    <rPh sb="9" eb="11">
      <t>カソウ</t>
    </rPh>
    <phoneticPr fontId="4"/>
  </si>
  <si>
    <t>主な伐採選木理由</t>
    <rPh sb="0" eb="1">
      <t>オモ</t>
    </rPh>
    <rPh sb="2" eb="4">
      <t>バッサイ</t>
    </rPh>
    <rPh sb="4" eb="6">
      <t>センボク</t>
    </rPh>
    <rPh sb="6" eb="8">
      <t>リユウ</t>
    </rPh>
    <phoneticPr fontId="4"/>
  </si>
  <si>
    <t>該当</t>
    <rPh sb="0" eb="2">
      <t>ガイトウ</t>
    </rPh>
    <phoneticPr fontId="4"/>
  </si>
  <si>
    <t/>
  </si>
  <si>
    <t>(1)林分の現状</t>
    <rPh sb="3" eb="4">
      <t>リン</t>
    </rPh>
    <rPh sb="4" eb="5">
      <t>ブン</t>
    </rPh>
    <rPh sb="6" eb="8">
      <t>ゲンジョウ</t>
    </rPh>
    <phoneticPr fontId="4"/>
  </si>
  <si>
    <t>備考</t>
    <rPh sb="0" eb="2">
      <t>ビコウ</t>
    </rPh>
    <phoneticPr fontId="4"/>
  </si>
  <si>
    <t>上層木</t>
    <rPh sb="0" eb="2">
      <t>ジョウソウ</t>
    </rPh>
    <rPh sb="2" eb="3">
      <t>ボク</t>
    </rPh>
    <phoneticPr fontId="4"/>
  </si>
  <si>
    <t>下層木</t>
    <rPh sb="0" eb="2">
      <t>カソウ</t>
    </rPh>
    <rPh sb="2" eb="3">
      <t>ボク</t>
    </rPh>
    <phoneticPr fontId="4"/>
  </si>
  <si>
    <t>全</t>
    <rPh sb="0" eb="1">
      <t>ゼン</t>
    </rPh>
    <phoneticPr fontId="4"/>
  </si>
  <si>
    <t>ha換算(上層)</t>
    <rPh sb="2" eb="4">
      <t>カンザン</t>
    </rPh>
    <rPh sb="5" eb="7">
      <t>ジョウソウ</t>
    </rPh>
    <phoneticPr fontId="4"/>
  </si>
  <si>
    <t>成立本数(本)</t>
    <rPh sb="0" eb="2">
      <t>セイリツ</t>
    </rPh>
    <rPh sb="2" eb="4">
      <t>ホンスウ</t>
    </rPh>
    <rPh sb="5" eb="6">
      <t>ホン</t>
    </rPh>
    <phoneticPr fontId="4"/>
  </si>
  <si>
    <t>平均樹高(m)</t>
    <rPh sb="0" eb="2">
      <t>ヘイキン</t>
    </rPh>
    <rPh sb="2" eb="4">
      <t>ジュコウ</t>
    </rPh>
    <phoneticPr fontId="4"/>
  </si>
  <si>
    <t>平均直径(cm)</t>
    <rPh sb="0" eb="2">
      <t>ヘイキン</t>
    </rPh>
    <rPh sb="2" eb="4">
      <t>チョッケイ</t>
    </rPh>
    <phoneticPr fontId="4"/>
  </si>
  <si>
    <t>材積計(m3)</t>
    <rPh sb="0" eb="2">
      <t>ザイセキ</t>
    </rPh>
    <rPh sb="2" eb="3">
      <t>ケイ</t>
    </rPh>
    <phoneticPr fontId="4"/>
  </si>
  <si>
    <t>(2)伐採木</t>
    <rPh sb="3" eb="5">
      <t>バッサイ</t>
    </rPh>
    <rPh sb="5" eb="6">
      <t>ボク</t>
    </rPh>
    <phoneticPr fontId="4"/>
  </si>
  <si>
    <t>伐採本数(本)</t>
    <rPh sb="0" eb="2">
      <t>バッサイ</t>
    </rPh>
    <rPh sb="2" eb="4">
      <t>ホンスウ</t>
    </rPh>
    <rPh sb="5" eb="6">
      <t>ホン</t>
    </rPh>
    <phoneticPr fontId="4"/>
  </si>
  <si>
    <t>(3)伐採率</t>
    <rPh sb="3" eb="5">
      <t>バッサイ</t>
    </rPh>
    <rPh sb="5" eb="6">
      <t>リツ</t>
    </rPh>
    <phoneticPr fontId="4"/>
  </si>
  <si>
    <t>伐採率(本数)</t>
    <rPh sb="0" eb="2">
      <t>バッサイ</t>
    </rPh>
    <rPh sb="2" eb="3">
      <t>リツ</t>
    </rPh>
    <rPh sb="4" eb="6">
      <t>ホンスウ</t>
    </rPh>
    <phoneticPr fontId="4"/>
  </si>
  <si>
    <t>伐採率(材積)</t>
    <rPh sb="0" eb="2">
      <t>バッサイ</t>
    </rPh>
    <rPh sb="2" eb="3">
      <t>リツ</t>
    </rPh>
    <rPh sb="4" eb="6">
      <t>ザイセキ</t>
    </rPh>
    <phoneticPr fontId="4"/>
  </si>
  <si>
    <t>(4)整備後の状況</t>
    <rPh sb="3" eb="5">
      <t>セイビ</t>
    </rPh>
    <rPh sb="5" eb="6">
      <t>ゴ</t>
    </rPh>
    <rPh sb="7" eb="9">
      <t>ジョウキョウ</t>
    </rPh>
    <phoneticPr fontId="4"/>
  </si>
  <si>
    <t>ha換算</t>
    <rPh sb="2" eb="4">
      <t>カンザン</t>
    </rPh>
    <phoneticPr fontId="4"/>
  </si>
  <si>
    <t>地区名入力→</t>
    <rPh sb="0" eb="2">
      <t>チク</t>
    </rPh>
    <rPh sb="2" eb="3">
      <t>メイ</t>
    </rPh>
    <rPh sb="3" eb="5">
      <t>ニュウリョク</t>
    </rPh>
    <phoneticPr fontId="4"/>
  </si>
  <si>
    <t>シート名入力→</t>
    <rPh sb="3" eb="4">
      <t>メイ</t>
    </rPh>
    <rPh sb="4" eb="6">
      <t>ニュウリョク</t>
    </rPh>
    <phoneticPr fontId="4"/>
  </si>
  <si>
    <t>プロット番号入力→</t>
    <rPh sb="4" eb="6">
      <t>バンゴウ</t>
    </rPh>
    <rPh sb="6" eb="8">
      <t>ニュウリョク</t>
    </rPh>
    <phoneticPr fontId="4"/>
  </si>
  <si>
    <t>平均</t>
    <rPh sb="0" eb="2">
      <t>ヘイキン</t>
    </rPh>
    <phoneticPr fontId="4"/>
  </si>
  <si>
    <t>↓以下成果品には不要です。プログラム作成メモ</t>
    <rPh sb="1" eb="3">
      <t>イカ</t>
    </rPh>
    <rPh sb="3" eb="5">
      <t>セイカ</t>
    </rPh>
    <rPh sb="5" eb="6">
      <t>ヒン</t>
    </rPh>
    <rPh sb="8" eb="10">
      <t>フヨウ</t>
    </rPh>
    <rPh sb="18" eb="20">
      <t>サクセイ</t>
    </rPh>
    <phoneticPr fontId="4"/>
  </si>
  <si>
    <t>●下層木の平均値の算出方法</t>
    <rPh sb="1" eb="3">
      <t>カソウ</t>
    </rPh>
    <rPh sb="3" eb="4">
      <t>ボク</t>
    </rPh>
    <rPh sb="5" eb="7">
      <t>ヘイキン</t>
    </rPh>
    <rPh sb="7" eb="8">
      <t>チ</t>
    </rPh>
    <rPh sb="9" eb="11">
      <t>サンシュツ</t>
    </rPh>
    <rPh sb="11" eb="13">
      <t>ホウホウ</t>
    </rPh>
    <phoneticPr fontId="4"/>
  </si>
  <si>
    <t>本数</t>
    <rPh sb="0" eb="2">
      <t>ホンスウ</t>
    </rPh>
    <phoneticPr fontId="4"/>
  </si>
  <si>
    <t>0本も含めて平均を出す。例)　3本+3本+0本の平均は2本</t>
    <rPh sb="1" eb="2">
      <t>ホン</t>
    </rPh>
    <rPh sb="3" eb="4">
      <t>フク</t>
    </rPh>
    <rPh sb="6" eb="8">
      <t>ヘイキン</t>
    </rPh>
    <rPh sb="9" eb="10">
      <t>ダ</t>
    </rPh>
    <rPh sb="12" eb="13">
      <t>レイ</t>
    </rPh>
    <rPh sb="16" eb="17">
      <t>ホン</t>
    </rPh>
    <rPh sb="19" eb="20">
      <t>ホン</t>
    </rPh>
    <rPh sb="22" eb="23">
      <t>ホン</t>
    </rPh>
    <rPh sb="24" eb="26">
      <t>ヘイキン</t>
    </rPh>
    <rPh sb="28" eb="29">
      <t>ホン</t>
    </rPh>
    <phoneticPr fontId="4"/>
  </si>
  <si>
    <t>樹高</t>
    <rPh sb="0" eb="2">
      <t>ジュコウ</t>
    </rPh>
    <phoneticPr fontId="4"/>
  </si>
  <si>
    <t>データなしは含めずに平均を出す。例)　3m+3m+なしの平均は3m</t>
    <rPh sb="6" eb="7">
      <t>フク</t>
    </rPh>
    <rPh sb="10" eb="12">
      <t>ヘイキン</t>
    </rPh>
    <rPh sb="13" eb="14">
      <t>ダ</t>
    </rPh>
    <rPh sb="16" eb="17">
      <t>レイ</t>
    </rPh>
    <rPh sb="28" eb="30">
      <t>ヘイキン</t>
    </rPh>
    <phoneticPr fontId="4"/>
  </si>
  <si>
    <t>直径</t>
    <rPh sb="0" eb="2">
      <t>チョッケイ</t>
    </rPh>
    <phoneticPr fontId="4"/>
  </si>
  <si>
    <t>データなしは含めずに平均を出す。例)　6cm+6cm+なしの平均は6cm</t>
    <rPh sb="6" eb="7">
      <t>フク</t>
    </rPh>
    <rPh sb="10" eb="12">
      <t>ヘイキン</t>
    </rPh>
    <rPh sb="13" eb="14">
      <t>ダ</t>
    </rPh>
    <rPh sb="16" eb="17">
      <t>レイ</t>
    </rPh>
    <rPh sb="30" eb="32">
      <t>ヘイキン</t>
    </rPh>
    <phoneticPr fontId="4"/>
  </si>
  <si>
    <t>材積</t>
    <rPh sb="0" eb="2">
      <t>ザイセキ</t>
    </rPh>
    <phoneticPr fontId="4"/>
  </si>
  <si>
    <t>0m3も含めて平均を出す。例)　0.03m3+0.03m3+0m3の平均は0.02m3</t>
    <rPh sb="4" eb="5">
      <t>フク</t>
    </rPh>
    <rPh sb="7" eb="9">
      <t>ヘイキン</t>
    </rPh>
    <rPh sb="10" eb="11">
      <t>ダ</t>
    </rPh>
    <rPh sb="13" eb="14">
      <t>レイ</t>
    </rPh>
    <rPh sb="34" eb="36">
      <t>ヘイキン</t>
    </rPh>
    <phoneticPr fontId="4"/>
  </si>
  <si>
    <t>AVERAGE関数は、0の場合はデータありとして分母を加算し、空白の場合はデータなしとして分母に加算しない。</t>
    <rPh sb="7" eb="9">
      <t>カンスウ</t>
    </rPh>
    <rPh sb="13" eb="15">
      <t>バアイ</t>
    </rPh>
    <rPh sb="24" eb="26">
      <t>ブンボ</t>
    </rPh>
    <rPh sb="27" eb="29">
      <t>カサン</t>
    </rPh>
    <rPh sb="31" eb="33">
      <t>クウハク</t>
    </rPh>
    <rPh sb="34" eb="36">
      <t>バアイ</t>
    </rPh>
    <rPh sb="45" eb="47">
      <t>ブンボ</t>
    </rPh>
    <rPh sb="48" eb="50">
      <t>カサン</t>
    </rPh>
    <phoneticPr fontId="4"/>
  </si>
  <si>
    <t>●整備後の状況の本数は、現状の平均値－伐採木の平均値。各プロットの残存木の平均とは一致しないこともある。</t>
    <rPh sb="1" eb="3">
      <t>セイビ</t>
    </rPh>
    <rPh sb="3" eb="4">
      <t>ゴ</t>
    </rPh>
    <rPh sb="5" eb="7">
      <t>ジョウキョウ</t>
    </rPh>
    <rPh sb="8" eb="10">
      <t>ホンスウ</t>
    </rPh>
    <rPh sb="12" eb="14">
      <t>ゲンジョウ</t>
    </rPh>
    <rPh sb="15" eb="17">
      <t>ヘイキン</t>
    </rPh>
    <rPh sb="17" eb="18">
      <t>チ</t>
    </rPh>
    <rPh sb="19" eb="21">
      <t>バッサイ</t>
    </rPh>
    <rPh sb="21" eb="22">
      <t>ボク</t>
    </rPh>
    <rPh sb="23" eb="25">
      <t>ヘイキン</t>
    </rPh>
    <rPh sb="25" eb="26">
      <t>チ</t>
    </rPh>
    <rPh sb="27" eb="28">
      <t>カク</t>
    </rPh>
    <rPh sb="33" eb="35">
      <t>ザンゾン</t>
    </rPh>
    <rPh sb="35" eb="36">
      <t>ボク</t>
    </rPh>
    <rPh sb="41" eb="43">
      <t>イッチ</t>
    </rPh>
    <phoneticPr fontId="4"/>
  </si>
  <si>
    <t>No.2</t>
    <phoneticPr fontId="4"/>
  </si>
  <si>
    <t>No.1</t>
    <phoneticPr fontId="3"/>
  </si>
  <si>
    <t>○</t>
    <phoneticPr fontId="3"/>
  </si>
  <si>
    <t>No.3</t>
  </si>
  <si>
    <t>曲り</t>
    <rPh sb="0" eb="1">
      <t>マガ</t>
    </rPh>
    <phoneticPr fontId="3"/>
  </si>
  <si>
    <t>欠頂</t>
    <rPh sb="0" eb="1">
      <t>ケッ</t>
    </rPh>
    <rPh sb="1" eb="2">
      <t>チョウ</t>
    </rPh>
    <phoneticPr fontId="3"/>
  </si>
  <si>
    <t>二又</t>
    <rPh sb="0" eb="2">
      <t>フタマタ</t>
    </rPh>
    <phoneticPr fontId="3"/>
  </si>
  <si>
    <t>▲</t>
    <phoneticPr fontId="3"/>
  </si>
  <si>
    <t>シダ、ミズナラ、ヤマウルシ、アオキ、フジ、クリ、コシアブラ、ササ、イヌガヤ、クロモジ、ヤマザンショウ。</t>
  </si>
  <si>
    <t>シダ、クロモジ、アオキ、ヤマツツジ、クリ、ヤマウルシ、ヤマモミジ、ガマズミ、マンサク、アケビ。</t>
  </si>
  <si>
    <t>シダ、アオキ、ミズナラ、ヤマモミジ、クロモジ、クリ、ウリハダカエデ、ヤマウルシ、マンサク。</t>
  </si>
  <si>
    <t>シダ類、ミズナラ、ヤマツツジ、マンサク、アケビ、ヤマモミジ、ガマズミ、ウリハダカエデ、ヤマウルシ、アオキ、フジ、クリ、コシアブラ、ササ、イヌガヤ、クロモジ、ヤマザンショウ。</t>
    <rPh sb="2" eb="3">
      <t>ルイ</t>
    </rPh>
    <phoneticPr fontId="3"/>
  </si>
  <si>
    <t>二又、曲り</t>
    <rPh sb="0" eb="2">
      <t>フタマタ</t>
    </rPh>
    <rPh sb="3" eb="4">
      <t>マガ</t>
    </rPh>
    <phoneticPr fontId="3"/>
  </si>
  <si>
    <t>S-1スギ・ヒノキNo.1　標準地 毎木調査表(円形100m2)</t>
    <rPh sb="14" eb="17">
      <t>ヒョウジュンチ</t>
    </rPh>
    <rPh sb="18" eb="20">
      <t>マイボク</t>
    </rPh>
    <rPh sb="20" eb="22">
      <t>チョウサ</t>
    </rPh>
    <rPh sb="22" eb="23">
      <t>ヒョウ</t>
    </rPh>
    <rPh sb="24" eb="26">
      <t>エンケイ</t>
    </rPh>
    <phoneticPr fontId="4"/>
  </si>
  <si>
    <t>調査年月　令和元年9月24日</t>
    <rPh sb="0" eb="2">
      <t>チョウサ</t>
    </rPh>
    <rPh sb="2" eb="4">
      <t>ネンゲツ</t>
    </rPh>
    <rPh sb="5" eb="6">
      <t>レイ</t>
    </rPh>
    <rPh sb="6" eb="7">
      <t>ワ</t>
    </rPh>
    <rPh sb="7" eb="8">
      <t>ガン</t>
    </rPh>
    <rPh sb="8" eb="9">
      <t>ネン</t>
    </rPh>
    <phoneticPr fontId="4"/>
  </si>
  <si>
    <t>スギ</t>
    <phoneticPr fontId="3"/>
  </si>
  <si>
    <t>ヒノキ</t>
    <phoneticPr fontId="3"/>
  </si>
  <si>
    <t>根曲り</t>
    <rPh sb="0" eb="1">
      <t>ネ</t>
    </rPh>
    <rPh sb="1" eb="2">
      <t>マガ</t>
    </rPh>
    <phoneticPr fontId="3"/>
  </si>
  <si>
    <t>欠頂</t>
    <rPh sb="0" eb="1">
      <t>ケッ</t>
    </rPh>
    <rPh sb="1" eb="2">
      <t>チョウ</t>
    </rPh>
    <phoneticPr fontId="3"/>
  </si>
  <si>
    <t>曲り</t>
    <rPh sb="0" eb="1">
      <t>マガ</t>
    </rPh>
    <phoneticPr fontId="3"/>
  </si>
  <si>
    <t>○</t>
    <phoneticPr fontId="3"/>
  </si>
  <si>
    <t>○</t>
    <phoneticPr fontId="3"/>
  </si>
  <si>
    <t>中心木</t>
    <rPh sb="0" eb="2">
      <t>チュウシン</t>
    </rPh>
    <rPh sb="2" eb="3">
      <t>ボク</t>
    </rPh>
    <phoneticPr fontId="3"/>
  </si>
  <si>
    <t>下層植生は、シダ、ササ、フジ。
一重テープが伐採木。
二重テープが調査中心木。</t>
    <rPh sb="0" eb="4">
      <t>カソウショクセイ</t>
    </rPh>
    <rPh sb="17" eb="19">
      <t>ヒトエ</t>
    </rPh>
    <rPh sb="23" eb="25">
      <t>バッサイ</t>
    </rPh>
    <rPh sb="25" eb="26">
      <t>キ</t>
    </rPh>
    <rPh sb="28" eb="30">
      <t>フタエ</t>
    </rPh>
    <rPh sb="34" eb="36">
      <t>チョウサ</t>
    </rPh>
    <rPh sb="36" eb="38">
      <t>チュウシン</t>
    </rPh>
    <rPh sb="38" eb="39">
      <t>キ</t>
    </rPh>
    <phoneticPr fontId="4"/>
  </si>
  <si>
    <t>S-1スギ・ヒノキNo.2　標準地 毎木調査表(円形100m2)</t>
    <rPh sb="14" eb="17">
      <t>ヒョウジュンチ</t>
    </rPh>
    <rPh sb="18" eb="20">
      <t>マイボク</t>
    </rPh>
    <rPh sb="20" eb="22">
      <t>チョウサ</t>
    </rPh>
    <rPh sb="22" eb="23">
      <t>ヒョウ</t>
    </rPh>
    <rPh sb="24" eb="26">
      <t>エンケイ</t>
    </rPh>
    <phoneticPr fontId="4"/>
  </si>
  <si>
    <t>S-1スギ・ヒノキNo.3　標準地 毎木調査表(円形100m2)</t>
    <rPh sb="14" eb="17">
      <t>ヒョウジュンチ</t>
    </rPh>
    <rPh sb="18" eb="20">
      <t>マイボク</t>
    </rPh>
    <rPh sb="20" eb="22">
      <t>チョウサ</t>
    </rPh>
    <rPh sb="22" eb="23">
      <t>ヒョウ</t>
    </rPh>
    <rPh sb="24" eb="26">
      <t>エンケイ</t>
    </rPh>
    <phoneticPr fontId="4"/>
  </si>
  <si>
    <t>S-1スギ・ヒノキ</t>
    <phoneticPr fontId="4"/>
  </si>
  <si>
    <t>S1スギ・ヒノキ１</t>
    <phoneticPr fontId="4"/>
  </si>
  <si>
    <t>S1スギ・ヒノキ２</t>
  </si>
  <si>
    <t>S1スギ・ヒノキ３</t>
  </si>
  <si>
    <t>ヒノキ</t>
    <phoneticPr fontId="3"/>
  </si>
  <si>
    <t>二又</t>
    <rPh sb="0" eb="2">
      <t>フタマタ</t>
    </rPh>
    <phoneticPr fontId="3"/>
  </si>
  <si>
    <t>二又、曲り</t>
    <rPh sb="0" eb="2">
      <t>フタマタ</t>
    </rPh>
    <rPh sb="3" eb="4">
      <t>マガ</t>
    </rPh>
    <phoneticPr fontId="3"/>
  </si>
  <si>
    <t>○</t>
    <phoneticPr fontId="3"/>
  </si>
  <si>
    <t>下層植生は、ササ、フジ、林床少ない。
一重テープが伐採木。
二重テープが調査中心木。</t>
    <rPh sb="0" eb="4">
      <t>カソウショクセイ</t>
    </rPh>
    <rPh sb="12" eb="14">
      <t>リンショウ</t>
    </rPh>
    <rPh sb="14" eb="15">
      <t>スク</t>
    </rPh>
    <rPh sb="21" eb="23">
      <t>ヒトエ</t>
    </rPh>
    <rPh sb="27" eb="29">
      <t>バッサイ</t>
    </rPh>
    <rPh sb="29" eb="30">
      <t>キ</t>
    </rPh>
    <rPh sb="32" eb="34">
      <t>フタエ</t>
    </rPh>
    <rPh sb="38" eb="40">
      <t>チョウサ</t>
    </rPh>
    <rPh sb="40" eb="42">
      <t>チュウシン</t>
    </rPh>
    <rPh sb="42" eb="43">
      <t>キ</t>
    </rPh>
    <phoneticPr fontId="4"/>
  </si>
  <si>
    <t>ヒノキ</t>
    <phoneticPr fontId="3"/>
  </si>
  <si>
    <t>下層植生は、ササ、フジ、シダ、ヒトリシズカ。
一重テープが伐採木。
二重テープが調査中心木。</t>
    <rPh sb="0" eb="4">
      <t>カソウショクセイ</t>
    </rPh>
    <rPh sb="24" eb="26">
      <t>ヒトエ</t>
    </rPh>
    <rPh sb="30" eb="32">
      <t>バッサイ</t>
    </rPh>
    <rPh sb="32" eb="33">
      <t>キ</t>
    </rPh>
    <rPh sb="35" eb="37">
      <t>フタエ</t>
    </rPh>
    <rPh sb="41" eb="43">
      <t>チョウサ</t>
    </rPh>
    <rPh sb="43" eb="45">
      <t>チュウシン</t>
    </rPh>
    <rPh sb="45" eb="46">
      <t>キ</t>
    </rPh>
    <phoneticPr fontId="4"/>
  </si>
  <si>
    <t>アカマツ</t>
    <phoneticPr fontId="3"/>
  </si>
  <si>
    <t>リョウブ</t>
    <phoneticPr fontId="3"/>
  </si>
  <si>
    <t>ネジキ</t>
    <phoneticPr fontId="3"/>
  </si>
  <si>
    <t>コナラ</t>
    <phoneticPr fontId="3"/>
  </si>
  <si>
    <t>アオハダ</t>
    <phoneticPr fontId="3"/>
  </si>
  <si>
    <t>アオハダ</t>
    <phoneticPr fontId="3"/>
  </si>
  <si>
    <t>株立ち</t>
    <rPh sb="0" eb="2">
      <t>カブダ</t>
    </rPh>
    <phoneticPr fontId="3"/>
  </si>
  <si>
    <t>下層植生は、ササ、リョウブ、ヤマウルシ、アオハダ、コシアブラ、ウリカエデ、ガマズミ。
一重テープが伐採木。
二重テープが調査中心木。</t>
    <rPh sb="0" eb="4">
      <t>カソウショクセイ</t>
    </rPh>
    <rPh sb="44" eb="46">
      <t>ヒトエ</t>
    </rPh>
    <rPh sb="50" eb="52">
      <t>バッサイ</t>
    </rPh>
    <rPh sb="52" eb="53">
      <t>キ</t>
    </rPh>
    <rPh sb="55" eb="57">
      <t>フタエ</t>
    </rPh>
    <rPh sb="61" eb="63">
      <t>チョウサ</t>
    </rPh>
    <rPh sb="63" eb="65">
      <t>チュウシン</t>
    </rPh>
    <rPh sb="65" eb="66">
      <t>キ</t>
    </rPh>
    <phoneticPr fontId="4"/>
  </si>
  <si>
    <t>S-3アカマツNo.5　標準地 毎木調査表(円形100m2)</t>
    <rPh sb="12" eb="15">
      <t>ヒョウジュンチ</t>
    </rPh>
    <rPh sb="16" eb="18">
      <t>マイボク</t>
    </rPh>
    <rPh sb="18" eb="20">
      <t>チョウサ</t>
    </rPh>
    <rPh sb="20" eb="21">
      <t>ヒョウ</t>
    </rPh>
    <rPh sb="22" eb="24">
      <t>エンケイ</t>
    </rPh>
    <phoneticPr fontId="4"/>
  </si>
  <si>
    <t>S-2アカマツNo.4　標準地 毎木調査表(円形100m2)</t>
    <rPh sb="12" eb="15">
      <t>ヒョウジュンチ</t>
    </rPh>
    <rPh sb="16" eb="18">
      <t>マイボク</t>
    </rPh>
    <rPh sb="18" eb="20">
      <t>チョウサ</t>
    </rPh>
    <rPh sb="20" eb="21">
      <t>ヒョウ</t>
    </rPh>
    <rPh sb="22" eb="24">
      <t>エンケイ</t>
    </rPh>
    <phoneticPr fontId="4"/>
  </si>
  <si>
    <t>ミズナラ</t>
    <phoneticPr fontId="3"/>
  </si>
  <si>
    <t>コナラ</t>
    <phoneticPr fontId="3"/>
  </si>
  <si>
    <t>コナラ</t>
    <phoneticPr fontId="3"/>
  </si>
  <si>
    <t>コシアブラ</t>
    <phoneticPr fontId="3"/>
  </si>
  <si>
    <t>株立ち</t>
    <rPh sb="0" eb="2">
      <t>カブダ</t>
    </rPh>
    <phoneticPr fontId="3"/>
  </si>
  <si>
    <t>○</t>
    <phoneticPr fontId="3"/>
  </si>
  <si>
    <t>下層植生は、ササ、ガマズミ、ヤマウルシ、トネリコ、ネジキ、リョウブ、マンサク。
一重テープが伐採木。
二重テープが調査中心木。</t>
    <rPh sb="0" eb="4">
      <t>カソウショクセイ</t>
    </rPh>
    <rPh sb="41" eb="43">
      <t>ヒトエ</t>
    </rPh>
    <rPh sb="47" eb="49">
      <t>バッサイ</t>
    </rPh>
    <rPh sb="49" eb="50">
      <t>キ</t>
    </rPh>
    <rPh sb="52" eb="54">
      <t>フタエ</t>
    </rPh>
    <rPh sb="58" eb="60">
      <t>チョウサ</t>
    </rPh>
    <rPh sb="60" eb="62">
      <t>チュウシン</t>
    </rPh>
    <rPh sb="62" eb="63">
      <t>キ</t>
    </rPh>
    <phoneticPr fontId="4"/>
  </si>
  <si>
    <t>S-4アカマツNo.6　標準地 毎木調査表(円形100m2)</t>
    <rPh sb="12" eb="15">
      <t>ヒョウジュンチ</t>
    </rPh>
    <rPh sb="16" eb="18">
      <t>マイボク</t>
    </rPh>
    <rPh sb="18" eb="20">
      <t>チョウサ</t>
    </rPh>
    <rPh sb="20" eb="21">
      <t>ヒョウ</t>
    </rPh>
    <rPh sb="22" eb="24">
      <t>エンケイ</t>
    </rPh>
    <phoneticPr fontId="4"/>
  </si>
  <si>
    <t>下層植生は、リョウブ、トネリコ、フジ、ヤマウルシ、コシアブラ、ウリハダカエデ、ガマズミ。
一重テープが伐採木。
二重テープが調査中心木。</t>
    <rPh sb="0" eb="4">
      <t>カソウショクセイ</t>
    </rPh>
    <rPh sb="46" eb="48">
      <t>ヒトエ</t>
    </rPh>
    <rPh sb="52" eb="54">
      <t>バッサイ</t>
    </rPh>
    <rPh sb="54" eb="55">
      <t>キ</t>
    </rPh>
    <rPh sb="57" eb="59">
      <t>フタエ</t>
    </rPh>
    <rPh sb="63" eb="65">
      <t>チョウサ</t>
    </rPh>
    <rPh sb="65" eb="67">
      <t>チュウシン</t>
    </rPh>
    <rPh sb="67" eb="68">
      <t>キ</t>
    </rPh>
    <phoneticPr fontId="4"/>
  </si>
  <si>
    <t>S-5アカマツNo.7　標準地 毎木調査表(円形100m2)</t>
    <rPh sb="12" eb="15">
      <t>ヒョウジュンチ</t>
    </rPh>
    <rPh sb="16" eb="18">
      <t>マイボク</t>
    </rPh>
    <rPh sb="18" eb="20">
      <t>チョウサ</t>
    </rPh>
    <rPh sb="20" eb="21">
      <t>ヒョウ</t>
    </rPh>
    <rPh sb="22" eb="24">
      <t>エンケイ</t>
    </rPh>
    <phoneticPr fontId="4"/>
  </si>
  <si>
    <t>マンサク</t>
    <phoneticPr fontId="3"/>
  </si>
  <si>
    <t>ヤマザクラ</t>
    <phoneticPr fontId="3"/>
  </si>
  <si>
    <t>マンザク</t>
    <phoneticPr fontId="3"/>
  </si>
  <si>
    <t>コナラ</t>
    <phoneticPr fontId="3"/>
  </si>
  <si>
    <t>コナラ</t>
    <phoneticPr fontId="3"/>
  </si>
  <si>
    <t>リョウブ</t>
    <phoneticPr fontId="3"/>
  </si>
  <si>
    <t>○</t>
    <phoneticPr fontId="3"/>
  </si>
  <si>
    <t>○</t>
    <phoneticPr fontId="3"/>
  </si>
  <si>
    <t>○</t>
    <phoneticPr fontId="3"/>
  </si>
  <si>
    <t>コナラ</t>
    <phoneticPr fontId="3"/>
  </si>
  <si>
    <t>ウワミズザクラ</t>
    <phoneticPr fontId="3"/>
  </si>
  <si>
    <t>ウワミズザクラ</t>
    <phoneticPr fontId="3"/>
  </si>
  <si>
    <t>ヤマザクラ</t>
    <phoneticPr fontId="3"/>
  </si>
  <si>
    <t>クリ</t>
    <phoneticPr fontId="3"/>
  </si>
  <si>
    <t>○</t>
    <phoneticPr fontId="3"/>
  </si>
  <si>
    <t>枯木</t>
    <rPh sb="0" eb="2">
      <t>カレキ</t>
    </rPh>
    <phoneticPr fontId="3"/>
  </si>
  <si>
    <t>下層植生は、ヤマモミジ、トネリコ、ヤマツツジ、フジ、ヤマウルシ、ガマゾミ。
一重テープが伐採木。
二重テープが調査中心木。</t>
    <rPh sb="0" eb="4">
      <t>カソウショクセイ</t>
    </rPh>
    <rPh sb="39" eb="41">
      <t>ヒトエ</t>
    </rPh>
    <rPh sb="45" eb="47">
      <t>バッサイ</t>
    </rPh>
    <rPh sb="47" eb="48">
      <t>キ</t>
    </rPh>
    <rPh sb="50" eb="52">
      <t>フタエ</t>
    </rPh>
    <rPh sb="56" eb="58">
      <t>チョウサ</t>
    </rPh>
    <rPh sb="58" eb="60">
      <t>チュウシン</t>
    </rPh>
    <rPh sb="60" eb="61">
      <t>キ</t>
    </rPh>
    <phoneticPr fontId="4"/>
  </si>
  <si>
    <t>S-6広葉樹No.9　標準地 毎木調査表(円形100m2)</t>
    <rPh sb="3" eb="6">
      <t>コウヨウジュ</t>
    </rPh>
    <rPh sb="11" eb="14">
      <t>ヒョウジュンチ</t>
    </rPh>
    <rPh sb="15" eb="17">
      <t>マイボク</t>
    </rPh>
    <rPh sb="17" eb="19">
      <t>チョウサ</t>
    </rPh>
    <rPh sb="19" eb="20">
      <t>ヒョウ</t>
    </rPh>
    <rPh sb="21" eb="23">
      <t>エンケイ</t>
    </rPh>
    <phoneticPr fontId="4"/>
  </si>
  <si>
    <t>S-6広葉樹No.8　標準地 毎木調査表(円形100m2)</t>
    <rPh sb="3" eb="6">
      <t>コウヨウジュ</t>
    </rPh>
    <rPh sb="11" eb="14">
      <t>ヒョウジュンチ</t>
    </rPh>
    <rPh sb="15" eb="17">
      <t>マイボク</t>
    </rPh>
    <rPh sb="17" eb="19">
      <t>チョウサ</t>
    </rPh>
    <rPh sb="19" eb="20">
      <t>ヒョウ</t>
    </rPh>
    <rPh sb="21" eb="23">
      <t>エンケイ</t>
    </rPh>
    <phoneticPr fontId="4"/>
  </si>
  <si>
    <t>マンサク</t>
    <phoneticPr fontId="3"/>
  </si>
  <si>
    <t>ヤマザクラ</t>
    <phoneticPr fontId="3"/>
  </si>
  <si>
    <t>ミズナラ</t>
    <phoneticPr fontId="3"/>
  </si>
  <si>
    <t>コナラ</t>
    <phoneticPr fontId="3"/>
  </si>
  <si>
    <t>ヤマザクラ</t>
    <phoneticPr fontId="3"/>
  </si>
  <si>
    <t>ミズナラ</t>
    <phoneticPr fontId="3"/>
  </si>
  <si>
    <t>アカマツ</t>
    <phoneticPr fontId="3"/>
  </si>
  <si>
    <t>エゴノキ</t>
    <phoneticPr fontId="3"/>
  </si>
  <si>
    <t>中心木</t>
    <rPh sb="0" eb="2">
      <t>チュウシン</t>
    </rPh>
    <rPh sb="2" eb="3">
      <t>ボク</t>
    </rPh>
    <phoneticPr fontId="3"/>
  </si>
  <si>
    <t>○</t>
    <phoneticPr fontId="3"/>
  </si>
  <si>
    <t>下層植生は、ササ、ガマズミ、ヤマウルシ、リョウブ、ヤマツツジ。
一重テープが伐採木。
二重テープが調査中心木。</t>
    <rPh sb="0" eb="4">
      <t>カソウショクセイ</t>
    </rPh>
    <rPh sb="33" eb="35">
      <t>ヒトエ</t>
    </rPh>
    <rPh sb="39" eb="41">
      <t>バッサイ</t>
    </rPh>
    <rPh sb="41" eb="42">
      <t>キ</t>
    </rPh>
    <rPh sb="44" eb="46">
      <t>フタエ</t>
    </rPh>
    <rPh sb="50" eb="52">
      <t>チョウサ</t>
    </rPh>
    <rPh sb="52" eb="54">
      <t>チュウシン</t>
    </rPh>
    <rPh sb="54" eb="55">
      <t>キ</t>
    </rPh>
    <phoneticPr fontId="4"/>
  </si>
  <si>
    <t>S-6広葉樹No.10　標準地 毎木調査表(円形100m2)</t>
    <rPh sb="3" eb="6">
      <t>コウヨウジュ</t>
    </rPh>
    <rPh sb="12" eb="15">
      <t>ヒョウジュンチ</t>
    </rPh>
    <rPh sb="16" eb="18">
      <t>マイボク</t>
    </rPh>
    <rPh sb="18" eb="20">
      <t>チョウサ</t>
    </rPh>
    <rPh sb="20" eb="21">
      <t>ヒョウ</t>
    </rPh>
    <rPh sb="22" eb="24">
      <t>エンケイ</t>
    </rPh>
    <phoneticPr fontId="4"/>
  </si>
  <si>
    <t>S-6広葉樹No.14　標準地 毎木調査表(円形100m2)</t>
    <rPh sb="3" eb="6">
      <t>コウヨウジュ</t>
    </rPh>
    <rPh sb="12" eb="15">
      <t>ヒョウジュンチ</t>
    </rPh>
    <rPh sb="16" eb="18">
      <t>マイボク</t>
    </rPh>
    <rPh sb="18" eb="20">
      <t>チョウサ</t>
    </rPh>
    <rPh sb="20" eb="21">
      <t>ヒョウ</t>
    </rPh>
    <rPh sb="22" eb="24">
      <t>エンケイ</t>
    </rPh>
    <phoneticPr fontId="4"/>
  </si>
  <si>
    <t>ヤマザクラ</t>
    <phoneticPr fontId="3"/>
  </si>
  <si>
    <t>ミズナラ</t>
    <phoneticPr fontId="3"/>
  </si>
  <si>
    <t>下層植生は、ササ、トネリコ、リョウブ、フジ、ヤマウルシ、ガマズミ、ヤマツツジ。
一重テープが伐採木。
二重テープが調査中心木。</t>
    <rPh sb="0" eb="4">
      <t>カソウショクセイ</t>
    </rPh>
    <rPh sb="41" eb="43">
      <t>ヒトエ</t>
    </rPh>
    <rPh sb="47" eb="49">
      <t>バッサイ</t>
    </rPh>
    <rPh sb="49" eb="50">
      <t>キ</t>
    </rPh>
    <rPh sb="52" eb="54">
      <t>フタエ</t>
    </rPh>
    <rPh sb="58" eb="60">
      <t>チョウサ</t>
    </rPh>
    <rPh sb="60" eb="62">
      <t>チュウシン</t>
    </rPh>
    <rPh sb="62" eb="63">
      <t>キ</t>
    </rPh>
    <phoneticPr fontId="4"/>
  </si>
  <si>
    <t>S-6広葉樹No.11　標準地 毎木調査表(円形100m2)</t>
    <rPh sb="3" eb="6">
      <t>コウヨウジュ</t>
    </rPh>
    <rPh sb="12" eb="15">
      <t>ヒョウジュンチ</t>
    </rPh>
    <rPh sb="16" eb="18">
      <t>マイボク</t>
    </rPh>
    <rPh sb="18" eb="20">
      <t>チョウサ</t>
    </rPh>
    <rPh sb="20" eb="21">
      <t>ヒョウ</t>
    </rPh>
    <rPh sb="22" eb="24">
      <t>エンケイ</t>
    </rPh>
    <phoneticPr fontId="4"/>
  </si>
  <si>
    <t>コナラ</t>
    <phoneticPr fontId="3"/>
  </si>
  <si>
    <t>ヤマザクラ</t>
    <phoneticPr fontId="3"/>
  </si>
  <si>
    <t>マンサク</t>
    <phoneticPr fontId="3"/>
  </si>
  <si>
    <t>マンサク</t>
    <phoneticPr fontId="3"/>
  </si>
  <si>
    <t>ミズナラ</t>
    <phoneticPr fontId="3"/>
  </si>
  <si>
    <t>ミズナラ</t>
    <phoneticPr fontId="3"/>
  </si>
  <si>
    <t>マンサク</t>
    <phoneticPr fontId="3"/>
  </si>
  <si>
    <t>中心木</t>
    <rPh sb="0" eb="2">
      <t>チュウシン</t>
    </rPh>
    <rPh sb="2" eb="3">
      <t>キ</t>
    </rPh>
    <phoneticPr fontId="3"/>
  </si>
  <si>
    <t>S-6広葉樹No.12　標準地 毎木調査表(円形100m2)</t>
    <rPh sb="3" eb="6">
      <t>コウヨウジュ</t>
    </rPh>
    <rPh sb="12" eb="15">
      <t>ヒョウジュンチ</t>
    </rPh>
    <rPh sb="16" eb="18">
      <t>マイボク</t>
    </rPh>
    <rPh sb="18" eb="20">
      <t>チョウサ</t>
    </rPh>
    <rPh sb="20" eb="21">
      <t>ヒョウ</t>
    </rPh>
    <rPh sb="22" eb="24">
      <t>エンケイ</t>
    </rPh>
    <phoneticPr fontId="4"/>
  </si>
  <si>
    <t>ヤマザクラ</t>
    <phoneticPr fontId="3"/>
  </si>
  <si>
    <t>ヤマザクラ</t>
    <phoneticPr fontId="3"/>
  </si>
  <si>
    <t>クリ</t>
    <phoneticPr fontId="3"/>
  </si>
  <si>
    <t>クリ</t>
    <phoneticPr fontId="3"/>
  </si>
  <si>
    <t>ウワミズザクラ</t>
    <phoneticPr fontId="3"/>
  </si>
  <si>
    <t>○</t>
    <phoneticPr fontId="3"/>
  </si>
  <si>
    <t>下層植生は、ササ多、ヤマツツジ、ヤマウルシ、ガマズミ、ハクウンボク、リョウブ、フジ。
一重テープが伐採木。
二重テープが調査中心木。</t>
    <rPh sb="0" eb="4">
      <t>カソウショクセイ</t>
    </rPh>
    <rPh sb="8" eb="9">
      <t>オオ</t>
    </rPh>
    <rPh sb="44" eb="46">
      <t>ヒトエ</t>
    </rPh>
    <rPh sb="50" eb="52">
      <t>バッサイ</t>
    </rPh>
    <rPh sb="52" eb="53">
      <t>キ</t>
    </rPh>
    <rPh sb="55" eb="57">
      <t>フタエ</t>
    </rPh>
    <rPh sb="61" eb="63">
      <t>チョウサ</t>
    </rPh>
    <rPh sb="63" eb="65">
      <t>チュウシン</t>
    </rPh>
    <rPh sb="65" eb="66">
      <t>キ</t>
    </rPh>
    <phoneticPr fontId="4"/>
  </si>
  <si>
    <t>S-6広葉樹No.13　標準地 毎木調査表(円形100m2)</t>
    <rPh sb="3" eb="6">
      <t>コウヨウジュ</t>
    </rPh>
    <rPh sb="12" eb="15">
      <t>ヒョウジュンチ</t>
    </rPh>
    <rPh sb="16" eb="18">
      <t>マイボク</t>
    </rPh>
    <rPh sb="18" eb="20">
      <t>チョウサ</t>
    </rPh>
    <rPh sb="20" eb="21">
      <t>ヒョウ</t>
    </rPh>
    <rPh sb="22" eb="24">
      <t>エンケイ</t>
    </rPh>
    <phoneticPr fontId="4"/>
  </si>
  <si>
    <t>アオハダ</t>
    <phoneticPr fontId="3"/>
  </si>
  <si>
    <t>アオハダ</t>
    <phoneticPr fontId="3"/>
  </si>
  <si>
    <t>下層植生は、ササ、ヤマツツジ、ハクウン木、ヤマウルシ、モミジ、リョウブ、トネリコ。
一重テープが伐採木。
二重テープが調査中心木。</t>
    <rPh sb="0" eb="4">
      <t>カソウショクセイ</t>
    </rPh>
    <rPh sb="19" eb="20">
      <t>ボク</t>
    </rPh>
    <rPh sb="43" eb="45">
      <t>ヒトエ</t>
    </rPh>
    <rPh sb="49" eb="51">
      <t>バッサイ</t>
    </rPh>
    <rPh sb="51" eb="52">
      <t>キ</t>
    </rPh>
    <rPh sb="54" eb="56">
      <t>フタエ</t>
    </rPh>
    <rPh sb="60" eb="62">
      <t>チョウサ</t>
    </rPh>
    <rPh sb="62" eb="64">
      <t>チュウシン</t>
    </rPh>
    <rPh sb="64" eb="65">
      <t>キ</t>
    </rPh>
    <phoneticPr fontId="4"/>
  </si>
  <si>
    <t>コナラ</t>
    <phoneticPr fontId="3"/>
  </si>
  <si>
    <t>サクラ</t>
    <phoneticPr fontId="3"/>
  </si>
  <si>
    <t>調査年月　令和元年9月25日</t>
    <rPh sb="0" eb="2">
      <t>チョウサ</t>
    </rPh>
    <rPh sb="2" eb="4">
      <t>ネンゲツ</t>
    </rPh>
    <rPh sb="5" eb="6">
      <t>レイ</t>
    </rPh>
    <rPh sb="6" eb="7">
      <t>ワ</t>
    </rPh>
    <rPh sb="7" eb="8">
      <t>ガン</t>
    </rPh>
    <rPh sb="8" eb="9">
      <t>ネン</t>
    </rPh>
    <phoneticPr fontId="4"/>
  </si>
  <si>
    <t>アオダモ</t>
    <phoneticPr fontId="3"/>
  </si>
  <si>
    <t>マンサク</t>
    <phoneticPr fontId="3"/>
  </si>
  <si>
    <t>下層植生は、モミジ、モミ、クロモジ、ツツジ、ウリカエデ、フジ、ヤマウルシ。
一重テープが伐採木。
二重テープが調査中心木。</t>
    <rPh sb="0" eb="4">
      <t>カソウショクセイ</t>
    </rPh>
    <rPh sb="39" eb="41">
      <t>ヒトエ</t>
    </rPh>
    <rPh sb="45" eb="47">
      <t>バッサイ</t>
    </rPh>
    <rPh sb="47" eb="48">
      <t>キ</t>
    </rPh>
    <rPh sb="50" eb="52">
      <t>フタエ</t>
    </rPh>
    <rPh sb="56" eb="58">
      <t>チョウサ</t>
    </rPh>
    <rPh sb="58" eb="60">
      <t>チュウシン</t>
    </rPh>
    <rPh sb="60" eb="61">
      <t>キ</t>
    </rPh>
    <phoneticPr fontId="4"/>
  </si>
  <si>
    <t>中心木</t>
    <rPh sb="0" eb="2">
      <t>チュウシン</t>
    </rPh>
    <rPh sb="2" eb="3">
      <t>ボク</t>
    </rPh>
    <phoneticPr fontId="3"/>
  </si>
  <si>
    <t>下層植生は、ササ、リョウブ、モミの木、トネリコ、ヤマウルシ。
一重テープが伐採木。
二重テープが調査中心木。</t>
    <rPh sb="0" eb="4">
      <t>カソウショクセイ</t>
    </rPh>
    <rPh sb="17" eb="18">
      <t>キ</t>
    </rPh>
    <rPh sb="32" eb="34">
      <t>ヒトエ</t>
    </rPh>
    <rPh sb="38" eb="40">
      <t>バッサイ</t>
    </rPh>
    <rPh sb="40" eb="41">
      <t>キ</t>
    </rPh>
    <rPh sb="43" eb="45">
      <t>フタエ</t>
    </rPh>
    <rPh sb="49" eb="51">
      <t>チョウサ</t>
    </rPh>
    <rPh sb="51" eb="53">
      <t>チュウシン</t>
    </rPh>
    <rPh sb="53" eb="54">
      <t>キ</t>
    </rPh>
    <phoneticPr fontId="4"/>
  </si>
  <si>
    <t>下層植生は、ササ、ヤマウルシ、フジ、ガマズミ、ヤマハギ、ウリカエデ、ホウノキ。
一重テープが伐採木。
二重テープが調査中心木。</t>
    <rPh sb="0" eb="4">
      <t>カソウショクセイ</t>
    </rPh>
    <rPh sb="41" eb="43">
      <t>ヒトエ</t>
    </rPh>
    <rPh sb="47" eb="49">
      <t>バッサイ</t>
    </rPh>
    <rPh sb="49" eb="50">
      <t>キ</t>
    </rPh>
    <rPh sb="52" eb="54">
      <t>フタエ</t>
    </rPh>
    <rPh sb="58" eb="60">
      <t>チョウサ</t>
    </rPh>
    <rPh sb="60" eb="62">
      <t>チュウシン</t>
    </rPh>
    <rPh sb="62" eb="63">
      <t>キ</t>
    </rPh>
    <phoneticPr fontId="4"/>
  </si>
  <si>
    <t>No.</t>
    <phoneticPr fontId="4"/>
  </si>
  <si>
    <t>胸高直
径(cm)</t>
    <phoneticPr fontId="4"/>
  </si>
  <si>
    <t>樹高
(m)</t>
    <phoneticPr fontId="4"/>
  </si>
  <si>
    <t>枯損</t>
    <phoneticPr fontId="4"/>
  </si>
  <si>
    <t>枯損</t>
    <phoneticPr fontId="4"/>
  </si>
  <si>
    <t>調査年月　令和元年9月24日</t>
    <rPh sb="0" eb="2">
      <t>チョウサ</t>
    </rPh>
    <rPh sb="2" eb="4">
      <t>ネンゲツ</t>
    </rPh>
    <phoneticPr fontId="4"/>
  </si>
  <si>
    <t>ヒノキ</t>
    <phoneticPr fontId="3"/>
  </si>
  <si>
    <t>調査年月　令和元年9月25日</t>
    <rPh sb="0" eb="2">
      <t>チョウサ</t>
    </rPh>
    <rPh sb="2" eb="4">
      <t>ネンゲツ</t>
    </rPh>
    <phoneticPr fontId="4"/>
  </si>
  <si>
    <t>S-1地区Ｎｏ.2　スギ・ヒノキ立枯木　毎木調査表</t>
    <rPh sb="3" eb="5">
      <t>チク</t>
    </rPh>
    <phoneticPr fontId="4"/>
  </si>
  <si>
    <t>S-6地区No.12　　広葉樹立枯木　毎木調査表</t>
    <rPh sb="3" eb="5">
      <t>チク</t>
    </rPh>
    <phoneticPr fontId="4"/>
  </si>
  <si>
    <t>S-6広葉樹</t>
    <rPh sb="3" eb="6">
      <t>コウヨウジュ</t>
    </rPh>
    <phoneticPr fontId="4"/>
  </si>
  <si>
    <t>S6広葉樹8</t>
    <rPh sb="2" eb="5">
      <t>コウヨウジュ</t>
    </rPh>
    <phoneticPr fontId="4"/>
  </si>
  <si>
    <t>No.8</t>
    <phoneticPr fontId="3"/>
  </si>
  <si>
    <t>S6広葉樹9</t>
    <rPh sb="2" eb="5">
      <t>コウヨウジュ</t>
    </rPh>
    <phoneticPr fontId="4"/>
  </si>
  <si>
    <t>S6広葉樹10</t>
    <rPh sb="2" eb="5">
      <t>コウヨウジュ</t>
    </rPh>
    <phoneticPr fontId="4"/>
  </si>
  <si>
    <t>S6広葉樹11</t>
    <rPh sb="2" eb="5">
      <t>コウヨウジュ</t>
    </rPh>
    <phoneticPr fontId="4"/>
  </si>
  <si>
    <t>S6広葉樹12</t>
    <rPh sb="2" eb="5">
      <t>コウヨウジュ</t>
    </rPh>
    <phoneticPr fontId="4"/>
  </si>
  <si>
    <t>S6広葉樹13</t>
    <rPh sb="2" eb="5">
      <t>コウヨウジュ</t>
    </rPh>
    <phoneticPr fontId="4"/>
  </si>
  <si>
    <t>S6広葉樹14</t>
    <rPh sb="2" eb="5">
      <t>コウヨウジュ</t>
    </rPh>
    <phoneticPr fontId="4"/>
  </si>
  <si>
    <t>No.9</t>
    <phoneticPr fontId="4"/>
  </si>
  <si>
    <t>No.10</t>
  </si>
  <si>
    <t>No.11</t>
  </si>
  <si>
    <t>No.12</t>
  </si>
  <si>
    <t>No.13</t>
  </si>
  <si>
    <t>No.14</t>
  </si>
  <si>
    <t>下層</t>
    <rPh sb="0" eb="2">
      <t>カソウ</t>
    </rPh>
    <phoneticPr fontId="3"/>
  </si>
  <si>
    <t>下層・株立ち</t>
    <rPh sb="0" eb="2">
      <t>カソウ</t>
    </rPh>
    <rPh sb="3" eb="5">
      <t>カブダ</t>
    </rPh>
    <phoneticPr fontId="3"/>
  </si>
  <si>
    <t>下層・株立ち</t>
    <rPh sb="3" eb="5">
      <t>カブダ</t>
    </rPh>
    <phoneticPr fontId="3"/>
  </si>
  <si>
    <t>被圧</t>
    <rPh sb="0" eb="2">
      <t>ヒアツ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</si>
</sst>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.000"/>
    <numFmt numFmtId="177" formatCode="0.000;;"/>
    <numFmt numFmtId="178" formatCode="#,##0.0;[Red]\-#,##0.0"/>
    <numFmt numFmtId="179" formatCode="0.0;;"/>
    <numFmt numFmtId="180" formatCode="0.0"/>
    <numFmt numFmtId="181" formatCode="#,##0_);[Red]\(#,##0\)"/>
    <numFmt numFmtId="182" formatCode="#,##0_ "/>
    <numFmt numFmtId="183" formatCode="#,##0.0_ "/>
    <numFmt numFmtId="184" formatCode="0.0_);[Red]\(0.0\)"/>
    <numFmt numFmtId="185" formatCode="0.0_ "/>
    <numFmt numFmtId="186" formatCode="[&lt;=999]000;[&lt;=9999]000\-00;000\-0000"/>
  </numFmts>
  <fonts count="12" x14ac:knownFonts="1">
    <font>
      <sz val="11"/>
      <color theme="1"/>
      <name val="ＭＳ Ｐゴシック"/>
      <family val="2"/>
      <scheme val="minor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.5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7">
    <xf numFmtId="0" fontId="0" fillId="0" borderId="0" xfId="0"/>
    <xf numFmtId="0" fontId="2" fillId="0" borderId="0" xfId="1" applyFont="1" applyAlignment="1">
      <alignment vertical="center"/>
    </xf>
    <xf numFmtId="0" fontId="6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176" fontId="6" fillId="2" borderId="5" xfId="1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shrinkToFit="1"/>
    </xf>
    <xf numFmtId="0" fontId="1" fillId="0" borderId="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left"/>
    </xf>
    <xf numFmtId="0" fontId="6" fillId="0" borderId="6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1" fillId="0" borderId="0" xfId="1"/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6" fillId="2" borderId="5" xfId="1" applyFont="1" applyFill="1" applyBorder="1" applyAlignment="1">
      <alignment horizontal="center" vertical="center"/>
    </xf>
    <xf numFmtId="38" fontId="6" fillId="2" borderId="5" xfId="2" applyFont="1" applyFill="1" applyBorder="1" applyAlignment="1">
      <alignment horizontal="center" vertical="center"/>
    </xf>
    <xf numFmtId="177" fontId="6" fillId="2" borderId="5" xfId="1" applyNumberFormat="1" applyFont="1" applyFill="1" applyBorder="1" applyAlignment="1">
      <alignment horizontal="center" vertical="center"/>
    </xf>
    <xf numFmtId="178" fontId="6" fillId="2" borderId="5" xfId="2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179" fontId="6" fillId="2" borderId="5" xfId="2" applyNumberFormat="1" applyFont="1" applyFill="1" applyBorder="1" applyAlignment="1">
      <alignment horizontal="center" vertical="center"/>
    </xf>
    <xf numFmtId="180" fontId="6" fillId="2" borderId="5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1" fillId="3" borderId="5" xfId="1" applyFill="1" applyBorder="1" applyAlignment="1">
      <alignment horizontal="center" vertical="center" shrinkToFit="1"/>
    </xf>
    <xf numFmtId="0" fontId="6" fillId="3" borderId="11" xfId="1" applyFont="1" applyFill="1" applyBorder="1" applyAlignment="1">
      <alignment horizontal="center" vertical="center" shrinkToFit="1"/>
    </xf>
    <xf numFmtId="0" fontId="11" fillId="0" borderId="0" xfId="1" applyFont="1" applyFill="1" applyBorder="1" applyAlignment="1">
      <alignment vertical="center"/>
    </xf>
    <xf numFmtId="0" fontId="1" fillId="0" borderId="0" xfId="1" applyAlignment="1">
      <alignment shrinkToFit="1"/>
    </xf>
    <xf numFmtId="0" fontId="6" fillId="0" borderId="11" xfId="1" applyFont="1" applyFill="1" applyBorder="1" applyAlignment="1">
      <alignment horizontal="center" vertical="center" shrinkToFit="1"/>
    </xf>
    <xf numFmtId="0" fontId="1" fillId="0" borderId="5" xfId="1" applyBorder="1" applyAlignment="1">
      <alignment horizontal="center" shrinkToFit="1"/>
    </xf>
    <xf numFmtId="181" fontId="6" fillId="2" borderId="5" xfId="1" applyNumberFormat="1" applyFont="1" applyFill="1" applyBorder="1" applyAlignment="1">
      <alignment horizontal="center" vertical="center"/>
    </xf>
    <xf numFmtId="182" fontId="6" fillId="2" borderId="5" xfId="1" applyNumberFormat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center" vertical="center"/>
    </xf>
    <xf numFmtId="183" fontId="6" fillId="2" borderId="5" xfId="1" applyNumberFormat="1" applyFont="1" applyFill="1" applyBorder="1" applyAlignment="1">
      <alignment horizontal="center" vertical="center"/>
    </xf>
    <xf numFmtId="177" fontId="6" fillId="0" borderId="5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shrinkToFit="1"/>
    </xf>
    <xf numFmtId="184" fontId="6" fillId="2" borderId="5" xfId="1" applyNumberFormat="1" applyFont="1" applyFill="1" applyBorder="1" applyAlignment="1">
      <alignment horizontal="center" vertical="center"/>
    </xf>
    <xf numFmtId="185" fontId="6" fillId="2" borderId="5" xfId="1" applyNumberFormat="1" applyFont="1" applyFill="1" applyBorder="1" applyAlignment="1">
      <alignment horizontal="center" vertical="center"/>
    </xf>
    <xf numFmtId="185" fontId="6" fillId="0" borderId="0" xfId="1" applyNumberFormat="1" applyFont="1" applyFill="1" applyBorder="1" applyAlignment="1">
      <alignment horizontal="center" vertical="center"/>
    </xf>
    <xf numFmtId="0" fontId="1" fillId="0" borderId="0" xfId="1" applyFill="1"/>
    <xf numFmtId="0" fontId="6" fillId="0" borderId="0" xfId="1" applyFont="1" applyFill="1" applyAlignment="1">
      <alignment vertical="center"/>
    </xf>
    <xf numFmtId="0" fontId="1" fillId="0" borderId="0" xfId="1" applyBorder="1"/>
    <xf numFmtId="0" fontId="5" fillId="0" borderId="0" xfId="1" applyFont="1" applyAlignment="1">
      <alignment vertical="center"/>
    </xf>
    <xf numFmtId="0" fontId="1" fillId="0" borderId="5" xfId="1" applyBorder="1" applyAlignment="1">
      <alignment horizontal="center" vertical="center"/>
    </xf>
    <xf numFmtId="0" fontId="1" fillId="0" borderId="0" xfId="1" applyFill="1" applyBorder="1" applyAlignment="1">
      <alignment horizontal="left" vertical="center"/>
    </xf>
    <xf numFmtId="0" fontId="6" fillId="0" borderId="5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Fill="1" applyBorder="1" applyAlignment="1">
      <alignment horizontal="left" vertical="center" shrinkToFit="1"/>
    </xf>
    <xf numFmtId="0" fontId="6" fillId="0" borderId="5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186" fontId="1" fillId="3" borderId="5" xfId="1" applyNumberFormat="1" applyFont="1" applyFill="1" applyBorder="1" applyAlignment="1">
      <alignment horizontal="center" vertical="center" shrinkToFit="1"/>
    </xf>
    <xf numFmtId="0" fontId="6" fillId="0" borderId="5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6" fillId="0" borderId="5" xfId="1" applyFont="1" applyFill="1" applyBorder="1" applyAlignment="1">
      <alignment vertical="center"/>
    </xf>
    <xf numFmtId="1" fontId="1" fillId="0" borderId="0" xfId="1" applyNumberFormat="1"/>
    <xf numFmtId="0" fontId="6" fillId="0" borderId="5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left" vertical="top" wrapText="1"/>
    </xf>
    <xf numFmtId="0" fontId="6" fillId="0" borderId="10" xfId="1" applyFont="1" applyFill="1" applyBorder="1" applyAlignment="1">
      <alignment horizontal="left" vertical="top" wrapText="1"/>
    </xf>
    <xf numFmtId="0" fontId="6" fillId="0" borderId="11" xfId="1" applyFont="1" applyFill="1" applyBorder="1" applyAlignment="1">
      <alignment horizontal="left" vertical="top" wrapText="1"/>
    </xf>
    <xf numFmtId="0" fontId="6" fillId="0" borderId="5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shrinkToFit="1"/>
    </xf>
    <xf numFmtId="0" fontId="6" fillId="4" borderId="2" xfId="1" applyFont="1" applyFill="1" applyBorder="1" applyAlignment="1">
      <alignment horizontal="center" vertical="center" shrinkToFit="1"/>
    </xf>
    <xf numFmtId="0" fontId="6" fillId="4" borderId="3" xfId="1" applyFont="1" applyFill="1" applyBorder="1" applyAlignment="1">
      <alignment horizontal="center" vertical="center" shrinkToFit="1"/>
    </xf>
    <xf numFmtId="0" fontId="6" fillId="4" borderId="4" xfId="1" applyFont="1" applyFill="1" applyBorder="1" applyAlignment="1">
      <alignment horizontal="center" vertical="center" shrinkToFit="1"/>
    </xf>
    <xf numFmtId="0" fontId="6" fillId="6" borderId="2" xfId="1" applyFont="1" applyFill="1" applyBorder="1" applyAlignment="1">
      <alignment horizontal="center" vertical="center" shrinkToFit="1"/>
    </xf>
    <xf numFmtId="0" fontId="6" fillId="6" borderId="3" xfId="1" applyFont="1" applyFill="1" applyBorder="1" applyAlignment="1">
      <alignment horizontal="center" vertical="center" shrinkToFit="1"/>
    </xf>
    <xf numFmtId="0" fontId="6" fillId="6" borderId="4" xfId="1" applyFont="1" applyFill="1" applyBorder="1" applyAlignment="1">
      <alignment horizontal="center" vertical="center" shrinkToFit="1"/>
    </xf>
    <xf numFmtId="0" fontId="1" fillId="0" borderId="0" xfId="1" applyAlignment="1">
      <alignment horizontal="right" vertical="center"/>
    </xf>
    <xf numFmtId="0" fontId="1" fillId="0" borderId="12" xfId="1" applyBorder="1" applyAlignment="1">
      <alignment horizontal="right" vertical="center"/>
    </xf>
    <xf numFmtId="0" fontId="1" fillId="3" borderId="2" xfId="1" applyFill="1" applyBorder="1" applyAlignment="1">
      <alignment horizontal="left" vertical="center"/>
    </xf>
    <xf numFmtId="0" fontId="1" fillId="3" borderId="3" xfId="1" applyFill="1" applyBorder="1" applyAlignment="1">
      <alignment horizontal="left" vertical="center"/>
    </xf>
    <xf numFmtId="0" fontId="1" fillId="3" borderId="4" xfId="1" applyFill="1" applyBorder="1" applyAlignment="1">
      <alignment horizontal="left" vertical="center"/>
    </xf>
    <xf numFmtId="0" fontId="2" fillId="4" borderId="0" xfId="1" applyFont="1" applyFill="1" applyBorder="1" applyAlignment="1">
      <alignment horizontal="left" shrinkToFit="1"/>
    </xf>
    <xf numFmtId="0" fontId="6" fillId="0" borderId="13" xfId="1" applyFont="1" applyFill="1" applyBorder="1" applyAlignment="1">
      <alignment horizontal="center" vertical="center" shrinkToFit="1"/>
    </xf>
    <xf numFmtId="0" fontId="6" fillId="0" borderId="14" xfId="1" applyFont="1" applyFill="1" applyBorder="1" applyAlignment="1">
      <alignment horizontal="center" vertical="center" shrinkToFit="1"/>
    </xf>
    <xf numFmtId="0" fontId="6" fillId="0" borderId="15" xfId="1" applyFont="1" applyFill="1" applyBorder="1" applyAlignment="1">
      <alignment horizontal="center" vertical="center" shrinkToFit="1"/>
    </xf>
    <xf numFmtId="0" fontId="6" fillId="0" borderId="16" xfId="1" applyFont="1" applyFill="1" applyBorder="1" applyAlignment="1">
      <alignment horizontal="center" vertical="center" shrinkToFit="1"/>
    </xf>
    <xf numFmtId="0" fontId="6" fillId="5" borderId="5" xfId="1" applyFont="1" applyFill="1" applyBorder="1" applyAlignment="1">
      <alignment horizontal="center" vertical="center" shrinkToFit="1"/>
    </xf>
    <xf numFmtId="0" fontId="6" fillId="0" borderId="7" xfId="1" applyFont="1" applyFill="1" applyBorder="1" applyAlignment="1">
      <alignment horizontal="center" vertical="center" shrinkToFit="1"/>
    </xf>
    <xf numFmtId="0" fontId="6" fillId="0" borderId="8" xfId="1" applyFont="1" applyFill="1" applyBorder="1" applyAlignment="1">
      <alignment horizontal="center" vertical="center" shrinkToFit="1"/>
    </xf>
    <xf numFmtId="0" fontId="1" fillId="0" borderId="5" xfId="1" applyBorder="1" applyAlignment="1">
      <alignment horizontal="left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256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17</xdr:row>
      <xdr:rowOff>9525</xdr:rowOff>
    </xdr:from>
    <xdr:to>
      <xdr:col>6</xdr:col>
      <xdr:colOff>142875</xdr:colOff>
      <xdr:row>18</xdr:row>
      <xdr:rowOff>133350</xdr:rowOff>
    </xdr:to>
    <xdr:sp macro="" textlink="">
      <xdr:nvSpPr>
        <xdr:cNvPr id="2" name="右中かっこ 1"/>
        <xdr:cNvSpPr/>
      </xdr:nvSpPr>
      <xdr:spPr>
        <a:xfrm>
          <a:off x="3714750" y="3686175"/>
          <a:ext cx="66675" cy="2857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</xdr:row>
      <xdr:rowOff>28574</xdr:rowOff>
    </xdr:from>
    <xdr:to>
      <xdr:col>6</xdr:col>
      <xdr:colOff>142875</xdr:colOff>
      <xdr:row>4</xdr:row>
      <xdr:rowOff>133350</xdr:rowOff>
    </xdr:to>
    <xdr:sp macro="" textlink="">
      <xdr:nvSpPr>
        <xdr:cNvPr id="8" name="右中かっこ 7"/>
        <xdr:cNvSpPr/>
      </xdr:nvSpPr>
      <xdr:spPr>
        <a:xfrm>
          <a:off x="3695700" y="4838699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5</xdr:row>
      <xdr:rowOff>28574</xdr:rowOff>
    </xdr:from>
    <xdr:to>
      <xdr:col>6</xdr:col>
      <xdr:colOff>142875</xdr:colOff>
      <xdr:row>6</xdr:row>
      <xdr:rowOff>133350</xdr:rowOff>
    </xdr:to>
    <xdr:sp macro="" textlink="">
      <xdr:nvSpPr>
        <xdr:cNvPr id="9" name="右中かっこ 8"/>
        <xdr:cNvSpPr/>
      </xdr:nvSpPr>
      <xdr:spPr>
        <a:xfrm>
          <a:off x="3695700" y="4838699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8</xdr:row>
      <xdr:rowOff>28574</xdr:rowOff>
    </xdr:from>
    <xdr:to>
      <xdr:col>6</xdr:col>
      <xdr:colOff>142875</xdr:colOff>
      <xdr:row>9</xdr:row>
      <xdr:rowOff>133350</xdr:rowOff>
    </xdr:to>
    <xdr:sp macro="" textlink="">
      <xdr:nvSpPr>
        <xdr:cNvPr id="10" name="右中かっこ 9"/>
        <xdr:cNvSpPr/>
      </xdr:nvSpPr>
      <xdr:spPr>
        <a:xfrm>
          <a:off x="3695700" y="4838699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15</xdr:row>
      <xdr:rowOff>28574</xdr:rowOff>
    </xdr:from>
    <xdr:to>
      <xdr:col>6</xdr:col>
      <xdr:colOff>142875</xdr:colOff>
      <xdr:row>16</xdr:row>
      <xdr:rowOff>133350</xdr:rowOff>
    </xdr:to>
    <xdr:sp macro="" textlink="">
      <xdr:nvSpPr>
        <xdr:cNvPr id="11" name="右中かっこ 10"/>
        <xdr:cNvSpPr/>
      </xdr:nvSpPr>
      <xdr:spPr>
        <a:xfrm>
          <a:off x="3695700" y="4838699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19</xdr:row>
      <xdr:rowOff>28574</xdr:rowOff>
    </xdr:from>
    <xdr:to>
      <xdr:col>6</xdr:col>
      <xdr:colOff>142875</xdr:colOff>
      <xdr:row>20</xdr:row>
      <xdr:rowOff>133350</xdr:rowOff>
    </xdr:to>
    <xdr:sp macro="" textlink="">
      <xdr:nvSpPr>
        <xdr:cNvPr id="12" name="右中かっこ 11"/>
        <xdr:cNvSpPr/>
      </xdr:nvSpPr>
      <xdr:spPr>
        <a:xfrm>
          <a:off x="3695700" y="4838699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23</xdr:row>
      <xdr:rowOff>28573</xdr:rowOff>
    </xdr:from>
    <xdr:to>
      <xdr:col>6</xdr:col>
      <xdr:colOff>142875</xdr:colOff>
      <xdr:row>25</xdr:row>
      <xdr:rowOff>142874</xdr:rowOff>
    </xdr:to>
    <xdr:sp macro="" textlink="">
      <xdr:nvSpPr>
        <xdr:cNvPr id="13" name="右中かっこ 12"/>
        <xdr:cNvSpPr/>
      </xdr:nvSpPr>
      <xdr:spPr>
        <a:xfrm>
          <a:off x="3695700" y="4352923"/>
          <a:ext cx="85725" cy="43815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57151</xdr:colOff>
      <xdr:row>11</xdr:row>
      <xdr:rowOff>28573</xdr:rowOff>
    </xdr:from>
    <xdr:to>
      <xdr:col>6</xdr:col>
      <xdr:colOff>133351</xdr:colOff>
      <xdr:row>14</xdr:row>
      <xdr:rowOff>133349</xdr:rowOff>
    </xdr:to>
    <xdr:sp macro="" textlink="">
      <xdr:nvSpPr>
        <xdr:cNvPr id="14" name="右中かっこ 13"/>
        <xdr:cNvSpPr/>
      </xdr:nvSpPr>
      <xdr:spPr>
        <a:xfrm>
          <a:off x="3695701" y="1438273"/>
          <a:ext cx="76200" cy="59055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</xdr:row>
      <xdr:rowOff>28574</xdr:rowOff>
    </xdr:from>
    <xdr:to>
      <xdr:col>6</xdr:col>
      <xdr:colOff>142875</xdr:colOff>
      <xdr:row>4</xdr:row>
      <xdr:rowOff>133350</xdr:rowOff>
    </xdr:to>
    <xdr:sp macro="" textlink="">
      <xdr:nvSpPr>
        <xdr:cNvPr id="8" name="右中かっこ 7"/>
        <xdr:cNvSpPr/>
      </xdr:nvSpPr>
      <xdr:spPr>
        <a:xfrm>
          <a:off x="3695700" y="402907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18</xdr:row>
      <xdr:rowOff>28574</xdr:rowOff>
    </xdr:from>
    <xdr:to>
      <xdr:col>6</xdr:col>
      <xdr:colOff>142875</xdr:colOff>
      <xdr:row>19</xdr:row>
      <xdr:rowOff>133350</xdr:rowOff>
    </xdr:to>
    <xdr:sp macro="" textlink="">
      <xdr:nvSpPr>
        <xdr:cNvPr id="9" name="右中かっこ 8"/>
        <xdr:cNvSpPr/>
      </xdr:nvSpPr>
      <xdr:spPr>
        <a:xfrm>
          <a:off x="3695700" y="402907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6</xdr:row>
      <xdr:rowOff>28574</xdr:rowOff>
    </xdr:from>
    <xdr:to>
      <xdr:col>6</xdr:col>
      <xdr:colOff>171450</xdr:colOff>
      <xdr:row>10</xdr:row>
      <xdr:rowOff>133350</xdr:rowOff>
    </xdr:to>
    <xdr:sp macro="" textlink="">
      <xdr:nvSpPr>
        <xdr:cNvPr id="10" name="右中かっこ 9"/>
        <xdr:cNvSpPr/>
      </xdr:nvSpPr>
      <xdr:spPr>
        <a:xfrm>
          <a:off x="3695700" y="1924049"/>
          <a:ext cx="114300" cy="752476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12</xdr:row>
      <xdr:rowOff>28574</xdr:rowOff>
    </xdr:from>
    <xdr:to>
      <xdr:col>6</xdr:col>
      <xdr:colOff>171450</xdr:colOff>
      <xdr:row>16</xdr:row>
      <xdr:rowOff>133350</xdr:rowOff>
    </xdr:to>
    <xdr:sp macro="" textlink="">
      <xdr:nvSpPr>
        <xdr:cNvPr id="11" name="右中かっこ 10"/>
        <xdr:cNvSpPr/>
      </xdr:nvSpPr>
      <xdr:spPr>
        <a:xfrm>
          <a:off x="3695700" y="1924049"/>
          <a:ext cx="114300" cy="752476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22</xdr:row>
      <xdr:rowOff>28573</xdr:rowOff>
    </xdr:from>
    <xdr:to>
      <xdr:col>6</xdr:col>
      <xdr:colOff>142875</xdr:colOff>
      <xdr:row>24</xdr:row>
      <xdr:rowOff>142874</xdr:rowOff>
    </xdr:to>
    <xdr:sp macro="" textlink="">
      <xdr:nvSpPr>
        <xdr:cNvPr id="12" name="右中かっこ 11"/>
        <xdr:cNvSpPr/>
      </xdr:nvSpPr>
      <xdr:spPr>
        <a:xfrm>
          <a:off x="3695700" y="4676773"/>
          <a:ext cx="85725" cy="43815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26</xdr:row>
      <xdr:rowOff>28573</xdr:rowOff>
    </xdr:from>
    <xdr:to>
      <xdr:col>6</xdr:col>
      <xdr:colOff>142875</xdr:colOff>
      <xdr:row>28</xdr:row>
      <xdr:rowOff>142874</xdr:rowOff>
    </xdr:to>
    <xdr:sp macro="" textlink="">
      <xdr:nvSpPr>
        <xdr:cNvPr id="13" name="右中かっこ 12"/>
        <xdr:cNvSpPr/>
      </xdr:nvSpPr>
      <xdr:spPr>
        <a:xfrm>
          <a:off x="3695700" y="4676773"/>
          <a:ext cx="85725" cy="43815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3</xdr:row>
      <xdr:rowOff>28575</xdr:rowOff>
    </xdr:from>
    <xdr:to>
      <xdr:col>6</xdr:col>
      <xdr:colOff>121919</xdr:colOff>
      <xdr:row>4</xdr:row>
      <xdr:rowOff>114300</xdr:rowOff>
    </xdr:to>
    <xdr:sp macro="" textlink="">
      <xdr:nvSpPr>
        <xdr:cNvPr id="2" name="右中かっこ 1"/>
        <xdr:cNvSpPr/>
      </xdr:nvSpPr>
      <xdr:spPr>
        <a:xfrm>
          <a:off x="3714750" y="1438275"/>
          <a:ext cx="45719" cy="2476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13</xdr:row>
      <xdr:rowOff>19050</xdr:rowOff>
    </xdr:from>
    <xdr:to>
      <xdr:col>6</xdr:col>
      <xdr:colOff>142875</xdr:colOff>
      <xdr:row>14</xdr:row>
      <xdr:rowOff>142875</xdr:rowOff>
    </xdr:to>
    <xdr:sp macro="" textlink="">
      <xdr:nvSpPr>
        <xdr:cNvPr id="2" name="右中かっこ 1"/>
        <xdr:cNvSpPr/>
      </xdr:nvSpPr>
      <xdr:spPr>
        <a:xfrm>
          <a:off x="3714750" y="3048000"/>
          <a:ext cx="66675" cy="2857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85726</xdr:colOff>
      <xdr:row>20</xdr:row>
      <xdr:rowOff>28574</xdr:rowOff>
    </xdr:from>
    <xdr:to>
      <xdr:col>6</xdr:col>
      <xdr:colOff>142876</xdr:colOff>
      <xdr:row>25</xdr:row>
      <xdr:rowOff>123824</xdr:rowOff>
    </xdr:to>
    <xdr:sp macro="" textlink="">
      <xdr:nvSpPr>
        <xdr:cNvPr id="3" name="右中かっこ 2"/>
        <xdr:cNvSpPr/>
      </xdr:nvSpPr>
      <xdr:spPr>
        <a:xfrm>
          <a:off x="3724276" y="4190999"/>
          <a:ext cx="57150" cy="9048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18</xdr:row>
      <xdr:rowOff>28574</xdr:rowOff>
    </xdr:from>
    <xdr:to>
      <xdr:col>6</xdr:col>
      <xdr:colOff>123825</xdr:colOff>
      <xdr:row>20</xdr:row>
      <xdr:rowOff>133349</xdr:rowOff>
    </xdr:to>
    <xdr:sp macro="" textlink="">
      <xdr:nvSpPr>
        <xdr:cNvPr id="2" name="右中かっこ 1"/>
        <xdr:cNvSpPr/>
      </xdr:nvSpPr>
      <xdr:spPr>
        <a:xfrm>
          <a:off x="3695700" y="3867149"/>
          <a:ext cx="66675" cy="42862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18</xdr:row>
      <xdr:rowOff>28574</xdr:rowOff>
    </xdr:from>
    <xdr:to>
      <xdr:col>6</xdr:col>
      <xdr:colOff>142875</xdr:colOff>
      <xdr:row>19</xdr:row>
      <xdr:rowOff>133350</xdr:rowOff>
    </xdr:to>
    <xdr:sp macro="" textlink="">
      <xdr:nvSpPr>
        <xdr:cNvPr id="2" name="右中かっこ 1"/>
        <xdr:cNvSpPr/>
      </xdr:nvSpPr>
      <xdr:spPr>
        <a:xfrm>
          <a:off x="3695700" y="3867149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21</xdr:row>
      <xdr:rowOff>28574</xdr:rowOff>
    </xdr:from>
    <xdr:to>
      <xdr:col>6</xdr:col>
      <xdr:colOff>142875</xdr:colOff>
      <xdr:row>22</xdr:row>
      <xdr:rowOff>133350</xdr:rowOff>
    </xdr:to>
    <xdr:sp macro="" textlink="">
      <xdr:nvSpPr>
        <xdr:cNvPr id="3" name="右中かっこ 2"/>
        <xdr:cNvSpPr/>
      </xdr:nvSpPr>
      <xdr:spPr>
        <a:xfrm>
          <a:off x="3695700" y="3867149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57151</xdr:colOff>
      <xdr:row>25</xdr:row>
      <xdr:rowOff>28574</xdr:rowOff>
    </xdr:from>
    <xdr:to>
      <xdr:col>6</xdr:col>
      <xdr:colOff>133351</xdr:colOff>
      <xdr:row>28</xdr:row>
      <xdr:rowOff>142875</xdr:rowOff>
    </xdr:to>
    <xdr:sp macro="" textlink="">
      <xdr:nvSpPr>
        <xdr:cNvPr id="4" name="右中かっこ 3"/>
        <xdr:cNvSpPr/>
      </xdr:nvSpPr>
      <xdr:spPr>
        <a:xfrm>
          <a:off x="3695701" y="5000624"/>
          <a:ext cx="76200" cy="600076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</xdr:row>
      <xdr:rowOff>28574</xdr:rowOff>
    </xdr:from>
    <xdr:to>
      <xdr:col>6</xdr:col>
      <xdr:colOff>142875</xdr:colOff>
      <xdr:row>4</xdr:row>
      <xdr:rowOff>133350</xdr:rowOff>
    </xdr:to>
    <xdr:sp macro="" textlink="">
      <xdr:nvSpPr>
        <xdr:cNvPr id="3" name="右中かっこ 2"/>
        <xdr:cNvSpPr/>
      </xdr:nvSpPr>
      <xdr:spPr>
        <a:xfrm>
          <a:off x="3695700" y="3867149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5</xdr:row>
      <xdr:rowOff>28574</xdr:rowOff>
    </xdr:from>
    <xdr:to>
      <xdr:col>6</xdr:col>
      <xdr:colOff>142875</xdr:colOff>
      <xdr:row>7</xdr:row>
      <xdr:rowOff>95250</xdr:rowOff>
    </xdr:to>
    <xdr:sp macro="" textlink="">
      <xdr:nvSpPr>
        <xdr:cNvPr id="4" name="右中かっこ 3"/>
        <xdr:cNvSpPr/>
      </xdr:nvSpPr>
      <xdr:spPr>
        <a:xfrm>
          <a:off x="3695700" y="1762124"/>
          <a:ext cx="85725" cy="390526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8</xdr:row>
      <xdr:rowOff>28574</xdr:rowOff>
    </xdr:from>
    <xdr:to>
      <xdr:col>6</xdr:col>
      <xdr:colOff>142875</xdr:colOff>
      <xdr:row>9</xdr:row>
      <xdr:rowOff>133350</xdr:rowOff>
    </xdr:to>
    <xdr:sp macro="" textlink="">
      <xdr:nvSpPr>
        <xdr:cNvPr id="5" name="右中かっこ 4"/>
        <xdr:cNvSpPr/>
      </xdr:nvSpPr>
      <xdr:spPr>
        <a:xfrm>
          <a:off x="3695700" y="143827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10</xdr:row>
      <xdr:rowOff>28574</xdr:rowOff>
    </xdr:from>
    <xdr:to>
      <xdr:col>6</xdr:col>
      <xdr:colOff>142875</xdr:colOff>
      <xdr:row>11</xdr:row>
      <xdr:rowOff>133350</xdr:rowOff>
    </xdr:to>
    <xdr:sp macro="" textlink="">
      <xdr:nvSpPr>
        <xdr:cNvPr id="6" name="右中かっこ 5"/>
        <xdr:cNvSpPr/>
      </xdr:nvSpPr>
      <xdr:spPr>
        <a:xfrm>
          <a:off x="3695700" y="143827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13</xdr:row>
      <xdr:rowOff>28574</xdr:rowOff>
    </xdr:from>
    <xdr:to>
      <xdr:col>6</xdr:col>
      <xdr:colOff>142875</xdr:colOff>
      <xdr:row>14</xdr:row>
      <xdr:rowOff>133350</xdr:rowOff>
    </xdr:to>
    <xdr:sp macro="" textlink="">
      <xdr:nvSpPr>
        <xdr:cNvPr id="7" name="右中かっこ 6"/>
        <xdr:cNvSpPr/>
      </xdr:nvSpPr>
      <xdr:spPr>
        <a:xfrm>
          <a:off x="3695700" y="143827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19</xdr:row>
      <xdr:rowOff>28574</xdr:rowOff>
    </xdr:from>
    <xdr:to>
      <xdr:col>6</xdr:col>
      <xdr:colOff>142875</xdr:colOff>
      <xdr:row>20</xdr:row>
      <xdr:rowOff>133350</xdr:rowOff>
    </xdr:to>
    <xdr:sp macro="" textlink="">
      <xdr:nvSpPr>
        <xdr:cNvPr id="8" name="右中かっこ 7"/>
        <xdr:cNvSpPr/>
      </xdr:nvSpPr>
      <xdr:spPr>
        <a:xfrm>
          <a:off x="3695700" y="402907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26</xdr:row>
      <xdr:rowOff>28574</xdr:rowOff>
    </xdr:from>
    <xdr:to>
      <xdr:col>6</xdr:col>
      <xdr:colOff>142875</xdr:colOff>
      <xdr:row>28</xdr:row>
      <xdr:rowOff>95250</xdr:rowOff>
    </xdr:to>
    <xdr:sp macro="" textlink="">
      <xdr:nvSpPr>
        <xdr:cNvPr id="9" name="右中かっこ 8"/>
        <xdr:cNvSpPr/>
      </xdr:nvSpPr>
      <xdr:spPr>
        <a:xfrm>
          <a:off x="3695700" y="1762124"/>
          <a:ext cx="85725" cy="390526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29</xdr:row>
      <xdr:rowOff>28574</xdr:rowOff>
    </xdr:from>
    <xdr:to>
      <xdr:col>6</xdr:col>
      <xdr:colOff>142875</xdr:colOff>
      <xdr:row>31</xdr:row>
      <xdr:rowOff>95250</xdr:rowOff>
    </xdr:to>
    <xdr:sp macro="" textlink="">
      <xdr:nvSpPr>
        <xdr:cNvPr id="10" name="右中かっこ 9"/>
        <xdr:cNvSpPr/>
      </xdr:nvSpPr>
      <xdr:spPr>
        <a:xfrm>
          <a:off x="3695700" y="1762124"/>
          <a:ext cx="85725" cy="390526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23</xdr:row>
      <xdr:rowOff>28574</xdr:rowOff>
    </xdr:from>
    <xdr:to>
      <xdr:col>6</xdr:col>
      <xdr:colOff>142875</xdr:colOff>
      <xdr:row>24</xdr:row>
      <xdr:rowOff>133350</xdr:rowOff>
    </xdr:to>
    <xdr:sp macro="" textlink="">
      <xdr:nvSpPr>
        <xdr:cNvPr id="11" name="右中かっこ 10"/>
        <xdr:cNvSpPr/>
      </xdr:nvSpPr>
      <xdr:spPr>
        <a:xfrm>
          <a:off x="3695700" y="402907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</xdr:row>
      <xdr:rowOff>28574</xdr:rowOff>
    </xdr:from>
    <xdr:to>
      <xdr:col>6</xdr:col>
      <xdr:colOff>142875</xdr:colOff>
      <xdr:row>5</xdr:row>
      <xdr:rowOff>95250</xdr:rowOff>
    </xdr:to>
    <xdr:sp macro="" textlink="">
      <xdr:nvSpPr>
        <xdr:cNvPr id="10" name="右中かっこ 9"/>
        <xdr:cNvSpPr/>
      </xdr:nvSpPr>
      <xdr:spPr>
        <a:xfrm>
          <a:off x="3695700" y="5162549"/>
          <a:ext cx="85725" cy="390526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7</xdr:row>
      <xdr:rowOff>28574</xdr:rowOff>
    </xdr:from>
    <xdr:to>
      <xdr:col>6</xdr:col>
      <xdr:colOff>142875</xdr:colOff>
      <xdr:row>9</xdr:row>
      <xdr:rowOff>95250</xdr:rowOff>
    </xdr:to>
    <xdr:sp macro="" textlink="">
      <xdr:nvSpPr>
        <xdr:cNvPr id="11" name="右中かっこ 10"/>
        <xdr:cNvSpPr/>
      </xdr:nvSpPr>
      <xdr:spPr>
        <a:xfrm>
          <a:off x="3695700" y="5162549"/>
          <a:ext cx="85725" cy="390526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57151</xdr:colOff>
      <xdr:row>17</xdr:row>
      <xdr:rowOff>28573</xdr:rowOff>
    </xdr:from>
    <xdr:to>
      <xdr:col>6</xdr:col>
      <xdr:colOff>133351</xdr:colOff>
      <xdr:row>20</xdr:row>
      <xdr:rowOff>133349</xdr:rowOff>
    </xdr:to>
    <xdr:sp macro="" textlink="">
      <xdr:nvSpPr>
        <xdr:cNvPr id="12" name="右中かっこ 11"/>
        <xdr:cNvSpPr/>
      </xdr:nvSpPr>
      <xdr:spPr>
        <a:xfrm>
          <a:off x="3695701" y="3705223"/>
          <a:ext cx="76200" cy="59055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11</xdr:row>
      <xdr:rowOff>28574</xdr:rowOff>
    </xdr:from>
    <xdr:to>
      <xdr:col>6</xdr:col>
      <xdr:colOff>142875</xdr:colOff>
      <xdr:row>12</xdr:row>
      <xdr:rowOff>133350</xdr:rowOff>
    </xdr:to>
    <xdr:sp macro="" textlink="">
      <xdr:nvSpPr>
        <xdr:cNvPr id="13" name="右中かっこ 12"/>
        <xdr:cNvSpPr/>
      </xdr:nvSpPr>
      <xdr:spPr>
        <a:xfrm>
          <a:off x="3695700" y="305752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23</xdr:row>
      <xdr:rowOff>28574</xdr:rowOff>
    </xdr:from>
    <xdr:to>
      <xdr:col>6</xdr:col>
      <xdr:colOff>142875</xdr:colOff>
      <xdr:row>24</xdr:row>
      <xdr:rowOff>133350</xdr:rowOff>
    </xdr:to>
    <xdr:sp macro="" textlink="">
      <xdr:nvSpPr>
        <xdr:cNvPr id="14" name="右中かっこ 13"/>
        <xdr:cNvSpPr/>
      </xdr:nvSpPr>
      <xdr:spPr>
        <a:xfrm>
          <a:off x="3695700" y="305752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29</xdr:row>
      <xdr:rowOff>28574</xdr:rowOff>
    </xdr:from>
    <xdr:to>
      <xdr:col>6</xdr:col>
      <xdr:colOff>142875</xdr:colOff>
      <xdr:row>30</xdr:row>
      <xdr:rowOff>133350</xdr:rowOff>
    </xdr:to>
    <xdr:sp macro="" textlink="">
      <xdr:nvSpPr>
        <xdr:cNvPr id="15" name="右中かっこ 14"/>
        <xdr:cNvSpPr/>
      </xdr:nvSpPr>
      <xdr:spPr>
        <a:xfrm>
          <a:off x="3695700" y="305752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57151</xdr:colOff>
      <xdr:row>3</xdr:row>
      <xdr:rowOff>28573</xdr:rowOff>
    </xdr:from>
    <xdr:to>
      <xdr:col>6</xdr:col>
      <xdr:colOff>133351</xdr:colOff>
      <xdr:row>6</xdr:row>
      <xdr:rowOff>133349</xdr:rowOff>
    </xdr:to>
    <xdr:sp macro="" textlink="">
      <xdr:nvSpPr>
        <xdr:cNvPr id="8" name="右中かっこ 7"/>
        <xdr:cNvSpPr/>
      </xdr:nvSpPr>
      <xdr:spPr>
        <a:xfrm>
          <a:off x="3695701" y="3705223"/>
          <a:ext cx="76200" cy="59055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57151</xdr:colOff>
      <xdr:row>22</xdr:row>
      <xdr:rowOff>28573</xdr:rowOff>
    </xdr:from>
    <xdr:to>
      <xdr:col>6</xdr:col>
      <xdr:colOff>133351</xdr:colOff>
      <xdr:row>25</xdr:row>
      <xdr:rowOff>133349</xdr:rowOff>
    </xdr:to>
    <xdr:sp macro="" textlink="">
      <xdr:nvSpPr>
        <xdr:cNvPr id="9" name="右中かっこ 8"/>
        <xdr:cNvSpPr/>
      </xdr:nvSpPr>
      <xdr:spPr>
        <a:xfrm>
          <a:off x="3695701" y="3705223"/>
          <a:ext cx="76200" cy="59055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7</xdr:row>
      <xdr:rowOff>28574</xdr:rowOff>
    </xdr:from>
    <xdr:to>
      <xdr:col>6</xdr:col>
      <xdr:colOff>142875</xdr:colOff>
      <xdr:row>8</xdr:row>
      <xdr:rowOff>133350</xdr:rowOff>
    </xdr:to>
    <xdr:sp macro="" textlink="">
      <xdr:nvSpPr>
        <xdr:cNvPr id="10" name="右中かっこ 9"/>
        <xdr:cNvSpPr/>
      </xdr:nvSpPr>
      <xdr:spPr>
        <a:xfrm>
          <a:off x="3695700" y="564832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9</xdr:row>
      <xdr:rowOff>28574</xdr:rowOff>
    </xdr:from>
    <xdr:to>
      <xdr:col>6</xdr:col>
      <xdr:colOff>142875</xdr:colOff>
      <xdr:row>10</xdr:row>
      <xdr:rowOff>133350</xdr:rowOff>
    </xdr:to>
    <xdr:sp macro="" textlink="">
      <xdr:nvSpPr>
        <xdr:cNvPr id="11" name="右中かっこ 10"/>
        <xdr:cNvSpPr/>
      </xdr:nvSpPr>
      <xdr:spPr>
        <a:xfrm>
          <a:off x="3695700" y="564832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11</xdr:row>
      <xdr:rowOff>28574</xdr:rowOff>
    </xdr:from>
    <xdr:to>
      <xdr:col>6</xdr:col>
      <xdr:colOff>142875</xdr:colOff>
      <xdr:row>12</xdr:row>
      <xdr:rowOff>133350</xdr:rowOff>
    </xdr:to>
    <xdr:sp macro="" textlink="">
      <xdr:nvSpPr>
        <xdr:cNvPr id="12" name="右中かっこ 11"/>
        <xdr:cNvSpPr/>
      </xdr:nvSpPr>
      <xdr:spPr>
        <a:xfrm>
          <a:off x="3695700" y="564832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36</xdr:row>
      <xdr:rowOff>28574</xdr:rowOff>
    </xdr:from>
    <xdr:to>
      <xdr:col>6</xdr:col>
      <xdr:colOff>142875</xdr:colOff>
      <xdr:row>37</xdr:row>
      <xdr:rowOff>133350</xdr:rowOff>
    </xdr:to>
    <xdr:sp macro="" textlink="">
      <xdr:nvSpPr>
        <xdr:cNvPr id="13" name="右中かっこ 12"/>
        <xdr:cNvSpPr/>
      </xdr:nvSpPr>
      <xdr:spPr>
        <a:xfrm>
          <a:off x="3695700" y="564832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34</xdr:row>
      <xdr:rowOff>28574</xdr:rowOff>
    </xdr:from>
    <xdr:to>
      <xdr:col>6</xdr:col>
      <xdr:colOff>142875</xdr:colOff>
      <xdr:row>35</xdr:row>
      <xdr:rowOff>133350</xdr:rowOff>
    </xdr:to>
    <xdr:sp macro="" textlink="">
      <xdr:nvSpPr>
        <xdr:cNvPr id="14" name="右中かっこ 13"/>
        <xdr:cNvSpPr/>
      </xdr:nvSpPr>
      <xdr:spPr>
        <a:xfrm>
          <a:off x="3695700" y="564832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13</xdr:row>
      <xdr:rowOff>28573</xdr:rowOff>
    </xdr:from>
    <xdr:to>
      <xdr:col>6</xdr:col>
      <xdr:colOff>142875</xdr:colOff>
      <xdr:row>15</xdr:row>
      <xdr:rowOff>142874</xdr:rowOff>
    </xdr:to>
    <xdr:sp macro="" textlink="">
      <xdr:nvSpPr>
        <xdr:cNvPr id="15" name="右中かっこ 14"/>
        <xdr:cNvSpPr/>
      </xdr:nvSpPr>
      <xdr:spPr>
        <a:xfrm>
          <a:off x="3695700" y="3057523"/>
          <a:ext cx="85725" cy="43815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</xdr:row>
      <xdr:rowOff>28574</xdr:rowOff>
    </xdr:from>
    <xdr:to>
      <xdr:col>6</xdr:col>
      <xdr:colOff>142875</xdr:colOff>
      <xdr:row>4</xdr:row>
      <xdr:rowOff>133350</xdr:rowOff>
    </xdr:to>
    <xdr:sp macro="" textlink="">
      <xdr:nvSpPr>
        <xdr:cNvPr id="10" name="右中かっこ 9"/>
        <xdr:cNvSpPr/>
      </xdr:nvSpPr>
      <xdr:spPr>
        <a:xfrm>
          <a:off x="3695700" y="208597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9</xdr:row>
      <xdr:rowOff>28574</xdr:rowOff>
    </xdr:from>
    <xdr:to>
      <xdr:col>6</xdr:col>
      <xdr:colOff>142875</xdr:colOff>
      <xdr:row>10</xdr:row>
      <xdr:rowOff>133350</xdr:rowOff>
    </xdr:to>
    <xdr:sp macro="" textlink="">
      <xdr:nvSpPr>
        <xdr:cNvPr id="11" name="右中かっこ 10"/>
        <xdr:cNvSpPr/>
      </xdr:nvSpPr>
      <xdr:spPr>
        <a:xfrm>
          <a:off x="3695700" y="208597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11</xdr:row>
      <xdr:rowOff>28574</xdr:rowOff>
    </xdr:from>
    <xdr:to>
      <xdr:col>6</xdr:col>
      <xdr:colOff>142875</xdr:colOff>
      <xdr:row>12</xdr:row>
      <xdr:rowOff>133350</xdr:rowOff>
    </xdr:to>
    <xdr:sp macro="" textlink="">
      <xdr:nvSpPr>
        <xdr:cNvPr id="12" name="右中かっこ 11"/>
        <xdr:cNvSpPr/>
      </xdr:nvSpPr>
      <xdr:spPr>
        <a:xfrm>
          <a:off x="3695700" y="208597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13</xdr:row>
      <xdr:rowOff>28574</xdr:rowOff>
    </xdr:from>
    <xdr:to>
      <xdr:col>6</xdr:col>
      <xdr:colOff>142875</xdr:colOff>
      <xdr:row>14</xdr:row>
      <xdr:rowOff>133350</xdr:rowOff>
    </xdr:to>
    <xdr:sp macro="" textlink="">
      <xdr:nvSpPr>
        <xdr:cNvPr id="13" name="右中かっこ 12"/>
        <xdr:cNvSpPr/>
      </xdr:nvSpPr>
      <xdr:spPr>
        <a:xfrm>
          <a:off x="3695700" y="208597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15</xdr:row>
      <xdr:rowOff>28574</xdr:rowOff>
    </xdr:from>
    <xdr:to>
      <xdr:col>6</xdr:col>
      <xdr:colOff>142875</xdr:colOff>
      <xdr:row>16</xdr:row>
      <xdr:rowOff>133350</xdr:rowOff>
    </xdr:to>
    <xdr:sp macro="" textlink="">
      <xdr:nvSpPr>
        <xdr:cNvPr id="14" name="右中かっこ 13"/>
        <xdr:cNvSpPr/>
      </xdr:nvSpPr>
      <xdr:spPr>
        <a:xfrm>
          <a:off x="3695700" y="208597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18</xdr:row>
      <xdr:rowOff>28574</xdr:rowOff>
    </xdr:from>
    <xdr:to>
      <xdr:col>6</xdr:col>
      <xdr:colOff>142875</xdr:colOff>
      <xdr:row>19</xdr:row>
      <xdr:rowOff>133350</xdr:rowOff>
    </xdr:to>
    <xdr:sp macro="" textlink="">
      <xdr:nvSpPr>
        <xdr:cNvPr id="15" name="右中かっこ 14"/>
        <xdr:cNvSpPr/>
      </xdr:nvSpPr>
      <xdr:spPr>
        <a:xfrm>
          <a:off x="3695700" y="208597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24</xdr:row>
      <xdr:rowOff>28574</xdr:rowOff>
    </xdr:from>
    <xdr:to>
      <xdr:col>6</xdr:col>
      <xdr:colOff>142875</xdr:colOff>
      <xdr:row>25</xdr:row>
      <xdr:rowOff>133350</xdr:rowOff>
    </xdr:to>
    <xdr:sp macro="" textlink="">
      <xdr:nvSpPr>
        <xdr:cNvPr id="16" name="右中かっこ 15"/>
        <xdr:cNvSpPr/>
      </xdr:nvSpPr>
      <xdr:spPr>
        <a:xfrm>
          <a:off x="3695700" y="208597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20</xdr:row>
      <xdr:rowOff>28573</xdr:rowOff>
    </xdr:from>
    <xdr:to>
      <xdr:col>6</xdr:col>
      <xdr:colOff>142875</xdr:colOff>
      <xdr:row>22</xdr:row>
      <xdr:rowOff>142874</xdr:rowOff>
    </xdr:to>
    <xdr:sp macro="" textlink="">
      <xdr:nvSpPr>
        <xdr:cNvPr id="17" name="右中かっこ 16"/>
        <xdr:cNvSpPr/>
      </xdr:nvSpPr>
      <xdr:spPr>
        <a:xfrm>
          <a:off x="3695700" y="3057523"/>
          <a:ext cx="85725" cy="43815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</xdr:row>
      <xdr:rowOff>28574</xdr:rowOff>
    </xdr:from>
    <xdr:to>
      <xdr:col>6</xdr:col>
      <xdr:colOff>142875</xdr:colOff>
      <xdr:row>4</xdr:row>
      <xdr:rowOff>133350</xdr:rowOff>
    </xdr:to>
    <xdr:sp macro="" textlink="">
      <xdr:nvSpPr>
        <xdr:cNvPr id="8" name="右中かっこ 7"/>
        <xdr:cNvSpPr/>
      </xdr:nvSpPr>
      <xdr:spPr>
        <a:xfrm>
          <a:off x="3695700" y="338137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5</xdr:row>
      <xdr:rowOff>28574</xdr:rowOff>
    </xdr:from>
    <xdr:to>
      <xdr:col>6</xdr:col>
      <xdr:colOff>142875</xdr:colOff>
      <xdr:row>6</xdr:row>
      <xdr:rowOff>133350</xdr:rowOff>
    </xdr:to>
    <xdr:sp macro="" textlink="">
      <xdr:nvSpPr>
        <xdr:cNvPr id="9" name="右中かっこ 8"/>
        <xdr:cNvSpPr/>
      </xdr:nvSpPr>
      <xdr:spPr>
        <a:xfrm>
          <a:off x="3695700" y="338137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24</xdr:row>
      <xdr:rowOff>28574</xdr:rowOff>
    </xdr:from>
    <xdr:to>
      <xdr:col>6</xdr:col>
      <xdr:colOff>142875</xdr:colOff>
      <xdr:row>25</xdr:row>
      <xdr:rowOff>133350</xdr:rowOff>
    </xdr:to>
    <xdr:sp macro="" textlink="">
      <xdr:nvSpPr>
        <xdr:cNvPr id="10" name="右中かっこ 9"/>
        <xdr:cNvSpPr/>
      </xdr:nvSpPr>
      <xdr:spPr>
        <a:xfrm>
          <a:off x="3695700" y="3381374"/>
          <a:ext cx="85725" cy="2667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7</xdr:row>
      <xdr:rowOff>28573</xdr:rowOff>
    </xdr:from>
    <xdr:to>
      <xdr:col>6</xdr:col>
      <xdr:colOff>142875</xdr:colOff>
      <xdr:row>9</xdr:row>
      <xdr:rowOff>142874</xdr:rowOff>
    </xdr:to>
    <xdr:sp macro="" textlink="">
      <xdr:nvSpPr>
        <xdr:cNvPr id="12" name="右中かっこ 11"/>
        <xdr:cNvSpPr/>
      </xdr:nvSpPr>
      <xdr:spPr>
        <a:xfrm>
          <a:off x="3695700" y="4190998"/>
          <a:ext cx="85725" cy="43815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21</xdr:row>
      <xdr:rowOff>28573</xdr:rowOff>
    </xdr:from>
    <xdr:to>
      <xdr:col>6</xdr:col>
      <xdr:colOff>142875</xdr:colOff>
      <xdr:row>23</xdr:row>
      <xdr:rowOff>142874</xdr:rowOff>
    </xdr:to>
    <xdr:sp macro="" textlink="">
      <xdr:nvSpPr>
        <xdr:cNvPr id="13" name="右中かっこ 12"/>
        <xdr:cNvSpPr/>
      </xdr:nvSpPr>
      <xdr:spPr>
        <a:xfrm>
          <a:off x="3695700" y="4190998"/>
          <a:ext cx="85725" cy="43815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AJ120"/>
  <sheetViews>
    <sheetView showGridLines="0" tabSelected="1" view="pageBreakPreview" zoomScale="85" zoomScaleNormal="85" zoomScaleSheetLayoutView="85" workbookViewId="0">
      <selection activeCell="J6" sqref="J6"/>
    </sheetView>
  </sheetViews>
  <sheetFormatPr defaultColWidth="8.125" defaultRowHeight="14.25" x14ac:dyDescent="0.15"/>
  <cols>
    <col min="1" max="3" width="7.875" style="1" customWidth="1"/>
    <col min="4" max="4" width="8.125" style="1" customWidth="1"/>
    <col min="5" max="6" width="8" style="1" customWidth="1"/>
    <col min="7" max="7" width="18.625" style="1" customWidth="1"/>
    <col min="8" max="8" width="7.75" style="1" customWidth="1"/>
    <col min="9" max="9" width="23.875" style="1" customWidth="1"/>
    <col min="10" max="16384" width="8.125" style="1"/>
  </cols>
  <sheetData>
    <row r="1" spans="1:36" ht="43.5" customHeight="1" x14ac:dyDescent="0.15">
      <c r="B1" s="1" t="s">
        <v>0</v>
      </c>
    </row>
    <row r="2" spans="1:36" ht="21" customHeight="1" x14ac:dyDescent="0.15">
      <c r="A2" s="83" t="s">
        <v>62</v>
      </c>
      <c r="B2" s="83"/>
      <c r="C2" s="83"/>
      <c r="D2" s="83"/>
      <c r="E2" s="83"/>
      <c r="F2" s="83"/>
      <c r="G2" s="83"/>
      <c r="H2" s="84" t="s">
        <v>63</v>
      </c>
      <c r="I2" s="84"/>
      <c r="K2" s="80" t="s">
        <v>1</v>
      </c>
      <c r="L2" s="81"/>
      <c r="M2" s="81"/>
      <c r="N2" s="81"/>
      <c r="O2" s="81"/>
      <c r="P2" s="82"/>
      <c r="Q2" s="80" t="s">
        <v>2</v>
      </c>
      <c r="R2" s="81"/>
      <c r="S2" s="81"/>
      <c r="T2" s="81"/>
      <c r="U2" s="82"/>
      <c r="V2" s="80" t="s">
        <v>3</v>
      </c>
      <c r="W2" s="81"/>
      <c r="X2" s="81"/>
      <c r="Y2" s="81"/>
      <c r="Z2" s="82"/>
      <c r="AA2" s="80" t="s">
        <v>4</v>
      </c>
      <c r="AB2" s="81"/>
      <c r="AC2" s="81"/>
      <c r="AD2" s="81"/>
      <c r="AE2" s="81"/>
      <c r="AF2" s="82"/>
      <c r="AG2" s="78" t="s">
        <v>5</v>
      </c>
      <c r="AH2" s="78"/>
      <c r="AI2" s="78"/>
      <c r="AJ2" s="78"/>
    </row>
    <row r="3" spans="1:36" ht="46.5" customHeight="1" x14ac:dyDescent="0.15">
      <c r="A3" s="46" t="s">
        <v>6</v>
      </c>
      <c r="B3" s="79" t="s">
        <v>7</v>
      </c>
      <c r="C3" s="79"/>
      <c r="D3" s="2" t="s">
        <v>8</v>
      </c>
      <c r="E3" s="2" t="s">
        <v>9</v>
      </c>
      <c r="F3" s="3" t="s">
        <v>10</v>
      </c>
      <c r="G3" s="3" t="s">
        <v>11</v>
      </c>
      <c r="H3" s="2" t="s">
        <v>12</v>
      </c>
      <c r="I3" s="2" t="s">
        <v>13</v>
      </c>
      <c r="K3" s="45">
        <v>0</v>
      </c>
      <c r="L3" s="45">
        <v>12</v>
      </c>
      <c r="M3" s="45">
        <v>22</v>
      </c>
      <c r="N3" s="45">
        <v>32</v>
      </c>
      <c r="O3" s="45">
        <v>42</v>
      </c>
      <c r="P3" s="45" t="s">
        <v>14</v>
      </c>
      <c r="Q3" s="45">
        <v>0</v>
      </c>
      <c r="R3" s="45">
        <v>12</v>
      </c>
      <c r="S3" s="45">
        <v>22</v>
      </c>
      <c r="T3" s="45">
        <v>32</v>
      </c>
      <c r="U3" s="45" t="s">
        <v>14</v>
      </c>
      <c r="V3" s="45">
        <v>0</v>
      </c>
      <c r="W3" s="45">
        <v>12</v>
      </c>
      <c r="X3" s="45">
        <v>22</v>
      </c>
      <c r="Y3" s="45">
        <v>42</v>
      </c>
      <c r="Z3" s="45" t="s">
        <v>14</v>
      </c>
      <c r="AA3" s="45">
        <v>0</v>
      </c>
      <c r="AB3" s="45">
        <v>12</v>
      </c>
      <c r="AC3" s="45">
        <v>22</v>
      </c>
      <c r="AD3" s="45">
        <v>32</v>
      </c>
      <c r="AE3" s="45">
        <v>42</v>
      </c>
      <c r="AF3" s="45" t="s">
        <v>14</v>
      </c>
      <c r="AG3" s="45">
        <v>0</v>
      </c>
      <c r="AH3" s="45">
        <v>12</v>
      </c>
      <c r="AI3" s="45">
        <v>42</v>
      </c>
      <c r="AJ3" s="45" t="s">
        <v>14</v>
      </c>
    </row>
    <row r="4" spans="1:36" ht="12.95" customHeight="1" x14ac:dyDescent="0.15">
      <c r="A4" s="44">
        <v>891</v>
      </c>
      <c r="B4" s="77" t="s">
        <v>64</v>
      </c>
      <c r="C4" s="77"/>
      <c r="D4" s="44">
        <v>30</v>
      </c>
      <c r="E4" s="44">
        <v>20</v>
      </c>
      <c r="F4" s="4">
        <f t="shared" ref="F4:F43" si="0">IF(D4&gt;0,IF(B4="スギ",P4,IF(B4="ヒノキ",U4,IF(B4="アカマツ",Z4,IF(B4="カラマツ",AF4,AJ4)))),"")</f>
        <v>0.66</v>
      </c>
      <c r="G4" s="5"/>
      <c r="H4" s="49"/>
      <c r="I4" s="49" t="s">
        <v>71</v>
      </c>
      <c r="J4" s="1" t="s">
        <v>15</v>
      </c>
      <c r="K4" s="45">
        <f t="shared" ref="K4:K43" si="1">IF(ROUND(10^(-5+0.8769+1.7454*LOG(D4)+1.014*LOG(E4)),2)&gt;=0.01,ROUND(10^(-5+0.8769+1.7454*LOG(D4)+1.014*LOG(E4)),2),ROUND(10^(-5+0.8769+1.7454*LOG(D4)+1.014*LOG(E4)),3))</f>
        <v>0.59</v>
      </c>
      <c r="L4" s="45">
        <f t="shared" ref="L4:L43" si="2">ROUND(10^(-5+0.73504+1.83346*LOG(D4)+1.06569*LOG(E4)),2)</f>
        <v>0.68</v>
      </c>
      <c r="M4" s="45">
        <f t="shared" ref="M4:M43" si="3">ROUND(10^(-5+0.71514+1.74357*LOG(D4)+1.17719*LOG(E4)),2)</f>
        <v>0.66</v>
      </c>
      <c r="N4" s="45">
        <f t="shared" ref="N4:N43" si="4">ROUND(10^(-5+0.82956+1.76381*LOG(D4)+1.06412*LOG(E4)),2)</f>
        <v>0.66</v>
      </c>
      <c r="O4" s="45">
        <f t="shared" ref="O4:O43" si="5">ROUND(10^(-5+0.88226+1.79204*LOG(D4)+0.99303*LOG(E4)),2)</f>
        <v>0.66</v>
      </c>
      <c r="P4" s="45">
        <f>HLOOKUP($D4,K$3:O$43,MATCH($A4,$A$3:$A$43,0),1)</f>
        <v>0.66</v>
      </c>
      <c r="Q4" s="45">
        <f t="shared" ref="Q4:Q43" si="6">IF(ROUND(10^(1.810672*LOG(D4)+0.982833*LOG(E4)-4.173533),2)&gt;=0.01,ROUND(10^(1.810672*LOG(D4)+0.982833*LOG(E4)-4.173533),2),ROUND(10^(1.810672*LOG(D4)+0.982833*LOG(E4)-4.173533),3))</f>
        <v>0.6</v>
      </c>
      <c r="R4" s="45">
        <f t="shared" ref="R4:R43" si="7">ROUND(10^(1.905709*LOG(D4)+1.011385*LOG(E4)-4.293729),2)</f>
        <v>0.69</v>
      </c>
      <c r="S4" s="45">
        <f t="shared" ref="S4:S43" si="8">ROUND(10^(1.771888*LOG(D4)+1.138415*LOG(E4)-4.271259),2)</f>
        <v>0.67</v>
      </c>
      <c r="T4" s="45">
        <f t="shared" ref="T4:T43" si="9">ROUND(10^(1.671519*LOG(D4)+1.363617*LOG(E4)-4.404407),2)</f>
        <v>0.69</v>
      </c>
      <c r="U4" s="45">
        <f t="shared" ref="U4:U43" si="10">HLOOKUP($D4,Q$3:T$43,MATCH($A4,$A$3:$A$43,0),1)</f>
        <v>0.67</v>
      </c>
      <c r="V4" s="45">
        <f t="shared" ref="V4:V43" si="11">IF(ROUND(10^(-4.249503+1.946501*LOG(D4)+0.942682*LOG(E4)),2)&gt;=0.01,ROUND(10^(-4.249503+1.946501*LOG(D4)+0.942682*LOG(E4)),2),ROUND(10^(-4.249503+1.946501*LOG(D4)+0.942682*LOG(E4)),3))</f>
        <v>0.71</v>
      </c>
      <c r="W4" s="45">
        <f t="shared" ref="W4:W43" si="12">ROUND(10^(-4.155639+1.847898*LOG(D4)+0.951955*LOG(E4)),2)</f>
        <v>0.65</v>
      </c>
      <c r="X4" s="45">
        <f t="shared" ref="X4:X43" si="13">ROUND(10^(-4.194535+1.804172*LOG(D4)+1.034248*LOG(E4)),2)</f>
        <v>0.65</v>
      </c>
      <c r="Y4" s="45">
        <f t="shared" ref="Y4:Y43" si="14">ROUND(10^(-4.42347+2.006485*LOG(D4)+0.967757*LOG(E4)),2)</f>
        <v>0.63</v>
      </c>
      <c r="Z4" s="45">
        <f t="shared" ref="Z4:Z43" si="15">HLOOKUP($D4,V$3:Y$43,MATCH($A4,$A$3:$A$43,0),1)</f>
        <v>0.65</v>
      </c>
      <c r="AA4" s="45">
        <f t="shared" ref="AA4:AA43" si="16">IF(ROUND(10^(1.80389*LOG(D4)+0.962587*LOG(E4)-4.155099),2)&gt;=0.01,ROUND(10^(1.80389*LOG(D4)+0.962587*LOG(E4)-4.155099),2),ROUND(10^(1.80389*LOG(D4)+0.962587*LOG(E4)-4.155099),3))</f>
        <v>0.57999999999999996</v>
      </c>
      <c r="AB4" s="45">
        <f t="shared" ref="AB4:AB43" si="17">ROUND(10^(1.979213*LOG(D4)+0.998347*LOG(E4)-4.369281),2)</f>
        <v>0.71</v>
      </c>
      <c r="AC4" s="45">
        <f t="shared" ref="AC4:AC43" si="18">ROUND(10^(1.904401*LOG(D4)+1.062478*LOG(E4)-4.348104),2)</f>
        <v>0.7</v>
      </c>
      <c r="AD4" s="45">
        <f t="shared" ref="AD4:AD43" si="19">ROUND(10^(1.640825*LOG(D4)+1.080387*LOG(E4)-3.976731),2)</f>
        <v>0.71</v>
      </c>
      <c r="AE4" s="45">
        <f t="shared" ref="AE4:AE43" si="20">ROUND(10^(1.90887*LOG(D4)+1.088002*LOG(E4)-4.431495),2)</f>
        <v>0.64</v>
      </c>
      <c r="AF4" s="45">
        <f t="shared" ref="AF4:AF43" si="21">HLOOKUP($D4,AA$3:AE$43,MATCH($A4,$A$3:$A$43,0),1)</f>
        <v>0.7</v>
      </c>
      <c r="AG4" s="45">
        <f t="shared" ref="AG4:AG43" si="22">IF(ROUND(10^(1.94019664*LOG(D4)+0.84689666*LOG(E4)-4.20067295),2)&gt;=0.01,ROUND(10^(1.94019664*LOG(D4)+0.84689666*LOG(E4)-4.20067295),2),ROUND(10^(1.94019664*LOG(D4)+0.84689666*LOG(E4)-4.20067295),3))</f>
        <v>0.57999999999999996</v>
      </c>
      <c r="AH4" s="45">
        <f t="shared" ref="AH4:AH43" si="23">ROUND(10^(1.93813902*LOG(D4)+0.96697002*LOG(E4)-4.32216295),2)</f>
        <v>0.63</v>
      </c>
      <c r="AI4" s="45">
        <f t="shared" ref="AI4:AI43" si="24">ROUND(10^(1.82464098*LOG(D4)+0.97625989*LOG(E4)-4.15096808),2)</f>
        <v>0.65</v>
      </c>
      <c r="AJ4" s="45">
        <f t="shared" ref="AJ4:AJ43" si="25">HLOOKUP($D4,AG$3:AI$43,MATCH($A4,$A$3:$A$43,0),1)</f>
        <v>0.63</v>
      </c>
    </row>
    <row r="5" spans="1:36" ht="12.95" customHeight="1" x14ac:dyDescent="0.15">
      <c r="A5" s="44">
        <v>892</v>
      </c>
      <c r="B5" s="77" t="s">
        <v>65</v>
      </c>
      <c r="C5" s="77"/>
      <c r="D5" s="44">
        <v>22</v>
      </c>
      <c r="E5" s="44">
        <v>16</v>
      </c>
      <c r="F5" s="4">
        <f t="shared" si="0"/>
        <v>0.3</v>
      </c>
      <c r="G5" s="5" t="s">
        <v>66</v>
      </c>
      <c r="H5" s="44"/>
      <c r="I5" s="44"/>
      <c r="J5" s="1" t="s">
        <v>15</v>
      </c>
      <c r="K5" s="45">
        <f t="shared" si="1"/>
        <v>0.28000000000000003</v>
      </c>
      <c r="L5" s="45">
        <f t="shared" si="2"/>
        <v>0.3</v>
      </c>
      <c r="M5" s="45">
        <f t="shared" si="3"/>
        <v>0.3</v>
      </c>
      <c r="N5" s="45">
        <f t="shared" si="4"/>
        <v>0.3</v>
      </c>
      <c r="O5" s="45">
        <f t="shared" si="5"/>
        <v>0.3</v>
      </c>
      <c r="P5" s="45">
        <f t="shared" ref="P5:P43" si="26">HLOOKUP($D5,K$3:O$43,MATCH(A5,$A$3:$A$43,0),1)</f>
        <v>0.3</v>
      </c>
      <c r="Q5" s="45">
        <f t="shared" si="6"/>
        <v>0.28000000000000003</v>
      </c>
      <c r="R5" s="45">
        <f t="shared" si="7"/>
        <v>0.3</v>
      </c>
      <c r="S5" s="45">
        <f t="shared" si="8"/>
        <v>0.3</v>
      </c>
      <c r="T5" s="45">
        <f t="shared" si="9"/>
        <v>0.3</v>
      </c>
      <c r="U5" s="45">
        <f t="shared" si="10"/>
        <v>0.3</v>
      </c>
      <c r="V5" s="45">
        <f t="shared" si="11"/>
        <v>0.32</v>
      </c>
      <c r="W5" s="45">
        <f t="shared" si="12"/>
        <v>0.3</v>
      </c>
      <c r="X5" s="45">
        <f t="shared" si="13"/>
        <v>0.3</v>
      </c>
      <c r="Y5" s="45">
        <f t="shared" si="14"/>
        <v>0.27</v>
      </c>
      <c r="Z5" s="45">
        <f t="shared" si="15"/>
        <v>0.3</v>
      </c>
      <c r="AA5" s="45">
        <f t="shared" si="16"/>
        <v>0.27</v>
      </c>
      <c r="AB5" s="45">
        <f t="shared" si="17"/>
        <v>0.31</v>
      </c>
      <c r="AC5" s="45">
        <f t="shared" si="18"/>
        <v>0.31</v>
      </c>
      <c r="AD5" s="45">
        <f t="shared" si="19"/>
        <v>0.34</v>
      </c>
      <c r="AE5" s="45">
        <f t="shared" si="20"/>
        <v>0.28000000000000003</v>
      </c>
      <c r="AF5" s="45">
        <f t="shared" si="21"/>
        <v>0.31</v>
      </c>
      <c r="AG5" s="45">
        <f t="shared" si="22"/>
        <v>0.27</v>
      </c>
      <c r="AH5" s="45">
        <f t="shared" si="23"/>
        <v>0.28000000000000003</v>
      </c>
      <c r="AI5" s="45">
        <f t="shared" si="24"/>
        <v>0.3</v>
      </c>
      <c r="AJ5" s="45">
        <f t="shared" si="25"/>
        <v>0.28000000000000003</v>
      </c>
    </row>
    <row r="6" spans="1:36" ht="12.95" customHeight="1" x14ac:dyDescent="0.15">
      <c r="A6" s="59">
        <v>893</v>
      </c>
      <c r="B6" s="77" t="s">
        <v>64</v>
      </c>
      <c r="C6" s="77"/>
      <c r="D6" s="44">
        <v>22</v>
      </c>
      <c r="E6" s="44">
        <v>16</v>
      </c>
      <c r="F6" s="4">
        <f t="shared" si="0"/>
        <v>0.3</v>
      </c>
      <c r="G6" s="5"/>
      <c r="H6" s="51"/>
      <c r="I6" s="44"/>
      <c r="J6" s="1" t="s">
        <v>15</v>
      </c>
      <c r="K6" s="45">
        <f t="shared" si="1"/>
        <v>0.28000000000000003</v>
      </c>
      <c r="L6" s="45">
        <f t="shared" si="2"/>
        <v>0.3</v>
      </c>
      <c r="M6" s="45">
        <f t="shared" si="3"/>
        <v>0.3</v>
      </c>
      <c r="N6" s="45">
        <f t="shared" si="4"/>
        <v>0.3</v>
      </c>
      <c r="O6" s="45">
        <f t="shared" si="5"/>
        <v>0.3</v>
      </c>
      <c r="P6" s="45">
        <f t="shared" si="26"/>
        <v>0.3</v>
      </c>
      <c r="Q6" s="45">
        <f t="shared" si="6"/>
        <v>0.28000000000000003</v>
      </c>
      <c r="R6" s="45">
        <f t="shared" si="7"/>
        <v>0.3</v>
      </c>
      <c r="S6" s="45">
        <f t="shared" si="8"/>
        <v>0.3</v>
      </c>
      <c r="T6" s="45">
        <f t="shared" si="9"/>
        <v>0.3</v>
      </c>
      <c r="U6" s="45">
        <f t="shared" si="10"/>
        <v>0.3</v>
      </c>
      <c r="V6" s="45">
        <f t="shared" si="11"/>
        <v>0.32</v>
      </c>
      <c r="W6" s="45">
        <f t="shared" si="12"/>
        <v>0.3</v>
      </c>
      <c r="X6" s="45">
        <f t="shared" si="13"/>
        <v>0.3</v>
      </c>
      <c r="Y6" s="45">
        <f t="shared" si="14"/>
        <v>0.27</v>
      </c>
      <c r="Z6" s="45">
        <f t="shared" si="15"/>
        <v>0.3</v>
      </c>
      <c r="AA6" s="45">
        <f t="shared" si="16"/>
        <v>0.27</v>
      </c>
      <c r="AB6" s="45">
        <f t="shared" si="17"/>
        <v>0.31</v>
      </c>
      <c r="AC6" s="45">
        <f t="shared" si="18"/>
        <v>0.31</v>
      </c>
      <c r="AD6" s="45">
        <f t="shared" si="19"/>
        <v>0.34</v>
      </c>
      <c r="AE6" s="45">
        <f t="shared" si="20"/>
        <v>0.28000000000000003</v>
      </c>
      <c r="AF6" s="45">
        <f t="shared" si="21"/>
        <v>0.31</v>
      </c>
      <c r="AG6" s="45">
        <f t="shared" si="22"/>
        <v>0.27</v>
      </c>
      <c r="AH6" s="45">
        <f t="shared" si="23"/>
        <v>0.28000000000000003</v>
      </c>
      <c r="AI6" s="45">
        <f t="shared" si="24"/>
        <v>0.3</v>
      </c>
      <c r="AJ6" s="45">
        <f t="shared" si="25"/>
        <v>0.28000000000000003</v>
      </c>
    </row>
    <row r="7" spans="1:36" ht="12.95" customHeight="1" x14ac:dyDescent="0.15">
      <c r="A7" s="59">
        <v>894</v>
      </c>
      <c r="B7" s="77" t="s">
        <v>65</v>
      </c>
      <c r="C7" s="77"/>
      <c r="D7" s="44">
        <v>16</v>
      </c>
      <c r="E7" s="44">
        <v>10</v>
      </c>
      <c r="F7" s="4">
        <f t="shared" si="0"/>
        <v>0.1</v>
      </c>
      <c r="G7" s="5"/>
      <c r="H7" s="44"/>
      <c r="I7" s="44"/>
      <c r="J7" s="1" t="s">
        <v>15</v>
      </c>
      <c r="K7" s="45">
        <f t="shared" si="1"/>
        <v>0.1</v>
      </c>
      <c r="L7" s="45">
        <f t="shared" si="2"/>
        <v>0.1</v>
      </c>
      <c r="M7" s="45">
        <f t="shared" si="3"/>
        <v>0.1</v>
      </c>
      <c r="N7" s="45">
        <f t="shared" si="4"/>
        <v>0.1</v>
      </c>
      <c r="O7" s="45">
        <f t="shared" si="5"/>
        <v>0.11</v>
      </c>
      <c r="P7" s="45">
        <f t="shared" si="26"/>
        <v>0.1</v>
      </c>
      <c r="Q7" s="45">
        <f t="shared" si="6"/>
        <v>0.1</v>
      </c>
      <c r="R7" s="45">
        <f t="shared" si="7"/>
        <v>0.1</v>
      </c>
      <c r="S7" s="45">
        <f t="shared" si="8"/>
        <v>0.1</v>
      </c>
      <c r="T7" s="45">
        <f t="shared" si="9"/>
        <v>0.09</v>
      </c>
      <c r="U7" s="45">
        <f t="shared" si="10"/>
        <v>0.1</v>
      </c>
      <c r="V7" s="45">
        <f t="shared" si="11"/>
        <v>0.11</v>
      </c>
      <c r="W7" s="45">
        <f t="shared" si="12"/>
        <v>0.11</v>
      </c>
      <c r="X7" s="45">
        <f t="shared" si="13"/>
        <v>0.1</v>
      </c>
      <c r="Y7" s="45">
        <f t="shared" si="14"/>
        <v>0.09</v>
      </c>
      <c r="Z7" s="45">
        <f t="shared" si="15"/>
        <v>0.11</v>
      </c>
      <c r="AA7" s="45">
        <f t="shared" si="16"/>
        <v>0.1</v>
      </c>
      <c r="AB7" s="45">
        <f t="shared" si="17"/>
        <v>0.1</v>
      </c>
      <c r="AC7" s="45">
        <f t="shared" si="18"/>
        <v>0.1</v>
      </c>
      <c r="AD7" s="45">
        <f t="shared" si="19"/>
        <v>0.12</v>
      </c>
      <c r="AE7" s="45">
        <f t="shared" si="20"/>
        <v>0.09</v>
      </c>
      <c r="AF7" s="45">
        <f t="shared" si="21"/>
        <v>0.1</v>
      </c>
      <c r="AG7" s="45">
        <f t="shared" si="22"/>
        <v>0.1</v>
      </c>
      <c r="AH7" s="45">
        <f t="shared" si="23"/>
        <v>0.1</v>
      </c>
      <c r="AI7" s="45">
        <f t="shared" si="24"/>
        <v>0.11</v>
      </c>
      <c r="AJ7" s="45">
        <f t="shared" si="25"/>
        <v>0.1</v>
      </c>
    </row>
    <row r="8" spans="1:36" ht="12.95" customHeight="1" x14ac:dyDescent="0.15">
      <c r="A8" s="59">
        <v>895</v>
      </c>
      <c r="B8" s="77" t="s">
        <v>64</v>
      </c>
      <c r="C8" s="77"/>
      <c r="D8" s="44">
        <v>24</v>
      </c>
      <c r="E8" s="44">
        <v>13</v>
      </c>
      <c r="F8" s="4">
        <f t="shared" si="0"/>
        <v>0.27</v>
      </c>
      <c r="G8" s="5" t="s">
        <v>67</v>
      </c>
      <c r="H8" s="51"/>
      <c r="I8" s="44"/>
      <c r="J8" s="1" t="s">
        <v>15</v>
      </c>
      <c r="K8" s="45">
        <f t="shared" si="1"/>
        <v>0.26</v>
      </c>
      <c r="L8" s="45">
        <f t="shared" si="2"/>
        <v>0.28000000000000003</v>
      </c>
      <c r="M8" s="45">
        <f t="shared" si="3"/>
        <v>0.27</v>
      </c>
      <c r="N8" s="45">
        <f t="shared" si="4"/>
        <v>0.28000000000000003</v>
      </c>
      <c r="O8" s="45">
        <f t="shared" si="5"/>
        <v>0.28999999999999998</v>
      </c>
      <c r="P8" s="45">
        <f t="shared" si="26"/>
        <v>0.27</v>
      </c>
      <c r="Q8" s="45">
        <f t="shared" si="6"/>
        <v>0.26</v>
      </c>
      <c r="R8" s="45">
        <f t="shared" si="7"/>
        <v>0.28999999999999998</v>
      </c>
      <c r="S8" s="45">
        <f t="shared" si="8"/>
        <v>0.28000000000000003</v>
      </c>
      <c r="T8" s="45">
        <f t="shared" si="9"/>
        <v>0.26</v>
      </c>
      <c r="U8" s="45">
        <f t="shared" si="10"/>
        <v>0.28000000000000003</v>
      </c>
      <c r="V8" s="45">
        <f t="shared" si="11"/>
        <v>0.31</v>
      </c>
      <c r="W8" s="45">
        <f t="shared" si="12"/>
        <v>0.28999999999999998</v>
      </c>
      <c r="X8" s="45">
        <f t="shared" si="13"/>
        <v>0.28000000000000003</v>
      </c>
      <c r="Y8" s="45">
        <f t="shared" si="14"/>
        <v>0.27</v>
      </c>
      <c r="Z8" s="45">
        <f t="shared" si="15"/>
        <v>0.28000000000000003</v>
      </c>
      <c r="AA8" s="45">
        <f t="shared" si="16"/>
        <v>0.26</v>
      </c>
      <c r="AB8" s="45">
        <f t="shared" si="17"/>
        <v>0.3</v>
      </c>
      <c r="AC8" s="45">
        <f t="shared" si="18"/>
        <v>0.28999999999999998</v>
      </c>
      <c r="AD8" s="45">
        <f t="shared" si="19"/>
        <v>0.31</v>
      </c>
      <c r="AE8" s="45">
        <f t="shared" si="20"/>
        <v>0.26</v>
      </c>
      <c r="AF8" s="45">
        <f t="shared" si="21"/>
        <v>0.28999999999999998</v>
      </c>
      <c r="AG8" s="45">
        <f t="shared" si="22"/>
        <v>0.26</v>
      </c>
      <c r="AH8" s="45">
        <f t="shared" si="23"/>
        <v>0.27</v>
      </c>
      <c r="AI8" s="45">
        <f t="shared" si="24"/>
        <v>0.28999999999999998</v>
      </c>
      <c r="AJ8" s="45">
        <f t="shared" si="25"/>
        <v>0.27</v>
      </c>
    </row>
    <row r="9" spans="1:36" ht="12.95" customHeight="1" x14ac:dyDescent="0.15">
      <c r="A9" s="59">
        <v>896</v>
      </c>
      <c r="B9" s="77" t="s">
        <v>65</v>
      </c>
      <c r="C9" s="77"/>
      <c r="D9" s="44">
        <v>12</v>
      </c>
      <c r="E9" s="44">
        <v>7</v>
      </c>
      <c r="F9" s="4">
        <f t="shared" si="0"/>
        <v>0.04</v>
      </c>
      <c r="G9" s="5" t="s">
        <v>67</v>
      </c>
      <c r="H9" s="54" t="s">
        <v>69</v>
      </c>
      <c r="I9" s="5"/>
      <c r="J9" s="1" t="s">
        <v>15</v>
      </c>
      <c r="K9" s="45">
        <f t="shared" si="1"/>
        <v>0.04</v>
      </c>
      <c r="L9" s="45">
        <f t="shared" si="2"/>
        <v>0.04</v>
      </c>
      <c r="M9" s="45">
        <f t="shared" si="3"/>
        <v>0.04</v>
      </c>
      <c r="N9" s="45">
        <f t="shared" si="4"/>
        <v>0.04</v>
      </c>
      <c r="O9" s="45">
        <f t="shared" si="5"/>
        <v>0.05</v>
      </c>
      <c r="P9" s="45">
        <f t="shared" si="26"/>
        <v>0.04</v>
      </c>
      <c r="Q9" s="45">
        <f t="shared" si="6"/>
        <v>0.04</v>
      </c>
      <c r="R9" s="45">
        <f t="shared" si="7"/>
        <v>0.04</v>
      </c>
      <c r="S9" s="45">
        <f t="shared" si="8"/>
        <v>0.04</v>
      </c>
      <c r="T9" s="45">
        <f t="shared" si="9"/>
        <v>0.04</v>
      </c>
      <c r="U9" s="45">
        <f t="shared" si="10"/>
        <v>0.04</v>
      </c>
      <c r="V9" s="45">
        <f t="shared" si="11"/>
        <v>0.04</v>
      </c>
      <c r="W9" s="45">
        <f t="shared" si="12"/>
        <v>0.04</v>
      </c>
      <c r="X9" s="45">
        <f t="shared" si="13"/>
        <v>0.04</v>
      </c>
      <c r="Y9" s="45">
        <f t="shared" si="14"/>
        <v>0.04</v>
      </c>
      <c r="Z9" s="45">
        <f t="shared" si="15"/>
        <v>0.04</v>
      </c>
      <c r="AA9" s="45">
        <f t="shared" si="16"/>
        <v>0.04</v>
      </c>
      <c r="AB9" s="45">
        <f t="shared" si="17"/>
        <v>0.04</v>
      </c>
      <c r="AC9" s="45">
        <f t="shared" si="18"/>
        <v>0.04</v>
      </c>
      <c r="AD9" s="45">
        <f t="shared" si="19"/>
        <v>0.05</v>
      </c>
      <c r="AE9" s="45">
        <f t="shared" si="20"/>
        <v>0.04</v>
      </c>
      <c r="AF9" s="45">
        <f t="shared" si="21"/>
        <v>0.04</v>
      </c>
      <c r="AG9" s="45">
        <f t="shared" si="22"/>
        <v>0.04</v>
      </c>
      <c r="AH9" s="45">
        <f t="shared" si="23"/>
        <v>0.04</v>
      </c>
      <c r="AI9" s="45">
        <f t="shared" si="24"/>
        <v>0.04</v>
      </c>
      <c r="AJ9" s="45">
        <f t="shared" si="25"/>
        <v>0.04</v>
      </c>
    </row>
    <row r="10" spans="1:36" ht="12.95" customHeight="1" x14ac:dyDescent="0.15">
      <c r="A10" s="59">
        <v>897</v>
      </c>
      <c r="B10" s="77" t="s">
        <v>64</v>
      </c>
      <c r="C10" s="77"/>
      <c r="D10" s="44">
        <v>22</v>
      </c>
      <c r="E10" s="44">
        <v>15</v>
      </c>
      <c r="F10" s="4">
        <f t="shared" si="0"/>
        <v>0.28000000000000003</v>
      </c>
      <c r="G10" s="5" t="s">
        <v>68</v>
      </c>
      <c r="H10" s="54" t="s">
        <v>70</v>
      </c>
      <c r="I10" s="5"/>
      <c r="J10" s="1" t="s">
        <v>15</v>
      </c>
      <c r="K10" s="45">
        <f t="shared" si="1"/>
        <v>0.26</v>
      </c>
      <c r="L10" s="45">
        <f t="shared" si="2"/>
        <v>0.28000000000000003</v>
      </c>
      <c r="M10" s="45">
        <f t="shared" si="3"/>
        <v>0.28000000000000003</v>
      </c>
      <c r="N10" s="45">
        <f t="shared" si="4"/>
        <v>0.28000000000000003</v>
      </c>
      <c r="O10" s="45">
        <f t="shared" si="5"/>
        <v>0.28999999999999998</v>
      </c>
      <c r="P10" s="45">
        <f t="shared" si="26"/>
        <v>0.28000000000000003</v>
      </c>
      <c r="Q10" s="45">
        <f t="shared" si="6"/>
        <v>0.26</v>
      </c>
      <c r="R10" s="45">
        <f t="shared" si="7"/>
        <v>0.28000000000000003</v>
      </c>
      <c r="S10" s="45">
        <f t="shared" si="8"/>
        <v>0.28000000000000003</v>
      </c>
      <c r="T10" s="45">
        <f t="shared" si="9"/>
        <v>0.28000000000000003</v>
      </c>
      <c r="U10" s="45">
        <f t="shared" si="10"/>
        <v>0.28000000000000003</v>
      </c>
      <c r="V10" s="45">
        <f t="shared" si="11"/>
        <v>0.3</v>
      </c>
      <c r="W10" s="45">
        <f t="shared" si="12"/>
        <v>0.28000000000000003</v>
      </c>
      <c r="X10" s="45">
        <f t="shared" si="13"/>
        <v>0.28000000000000003</v>
      </c>
      <c r="Y10" s="45">
        <f t="shared" si="14"/>
        <v>0.26</v>
      </c>
      <c r="Z10" s="45">
        <f t="shared" si="15"/>
        <v>0.28000000000000003</v>
      </c>
      <c r="AA10" s="45">
        <f t="shared" si="16"/>
        <v>0.25</v>
      </c>
      <c r="AB10" s="45">
        <f t="shared" si="17"/>
        <v>0.28999999999999998</v>
      </c>
      <c r="AC10" s="45">
        <f t="shared" si="18"/>
        <v>0.28999999999999998</v>
      </c>
      <c r="AD10" s="45">
        <f t="shared" si="19"/>
        <v>0.31</v>
      </c>
      <c r="AE10" s="45">
        <f t="shared" si="20"/>
        <v>0.26</v>
      </c>
      <c r="AF10" s="45">
        <f t="shared" si="21"/>
        <v>0.28999999999999998</v>
      </c>
      <c r="AG10" s="45">
        <f t="shared" si="22"/>
        <v>0.25</v>
      </c>
      <c r="AH10" s="45">
        <f t="shared" si="23"/>
        <v>0.26</v>
      </c>
      <c r="AI10" s="45">
        <f t="shared" si="24"/>
        <v>0.28000000000000003</v>
      </c>
      <c r="AJ10" s="45">
        <f t="shared" si="25"/>
        <v>0.26</v>
      </c>
    </row>
    <row r="11" spans="1:36" ht="12.95" customHeight="1" x14ac:dyDescent="0.15">
      <c r="A11" s="59">
        <v>898</v>
      </c>
      <c r="B11" s="77" t="s">
        <v>65</v>
      </c>
      <c r="C11" s="77"/>
      <c r="D11" s="44">
        <v>22</v>
      </c>
      <c r="E11" s="44">
        <v>16</v>
      </c>
      <c r="F11" s="4">
        <f t="shared" si="0"/>
        <v>0.3</v>
      </c>
      <c r="G11" s="5"/>
      <c r="H11" s="44"/>
      <c r="I11" s="44"/>
      <c r="J11" s="1" t="s">
        <v>15</v>
      </c>
      <c r="K11" s="45">
        <f t="shared" si="1"/>
        <v>0.28000000000000003</v>
      </c>
      <c r="L11" s="45">
        <f t="shared" si="2"/>
        <v>0.3</v>
      </c>
      <c r="M11" s="45">
        <f t="shared" si="3"/>
        <v>0.3</v>
      </c>
      <c r="N11" s="45">
        <f t="shared" si="4"/>
        <v>0.3</v>
      </c>
      <c r="O11" s="45">
        <f t="shared" si="5"/>
        <v>0.3</v>
      </c>
      <c r="P11" s="45">
        <f t="shared" si="26"/>
        <v>0.3</v>
      </c>
      <c r="Q11" s="45">
        <f t="shared" si="6"/>
        <v>0.28000000000000003</v>
      </c>
      <c r="R11" s="45">
        <f t="shared" si="7"/>
        <v>0.3</v>
      </c>
      <c r="S11" s="45">
        <f t="shared" si="8"/>
        <v>0.3</v>
      </c>
      <c r="T11" s="45">
        <f t="shared" si="9"/>
        <v>0.3</v>
      </c>
      <c r="U11" s="45">
        <f t="shared" si="10"/>
        <v>0.3</v>
      </c>
      <c r="V11" s="45">
        <f t="shared" si="11"/>
        <v>0.32</v>
      </c>
      <c r="W11" s="45">
        <f t="shared" si="12"/>
        <v>0.3</v>
      </c>
      <c r="X11" s="45">
        <f t="shared" si="13"/>
        <v>0.3</v>
      </c>
      <c r="Y11" s="45">
        <f t="shared" si="14"/>
        <v>0.27</v>
      </c>
      <c r="Z11" s="45">
        <f t="shared" si="15"/>
        <v>0.3</v>
      </c>
      <c r="AA11" s="45">
        <f t="shared" si="16"/>
        <v>0.27</v>
      </c>
      <c r="AB11" s="45">
        <f t="shared" si="17"/>
        <v>0.31</v>
      </c>
      <c r="AC11" s="45">
        <f t="shared" si="18"/>
        <v>0.31</v>
      </c>
      <c r="AD11" s="45">
        <f t="shared" si="19"/>
        <v>0.34</v>
      </c>
      <c r="AE11" s="45">
        <f t="shared" si="20"/>
        <v>0.28000000000000003</v>
      </c>
      <c r="AF11" s="45">
        <f t="shared" si="21"/>
        <v>0.31</v>
      </c>
      <c r="AG11" s="45">
        <f t="shared" si="22"/>
        <v>0.27</v>
      </c>
      <c r="AH11" s="45">
        <f t="shared" si="23"/>
        <v>0.28000000000000003</v>
      </c>
      <c r="AI11" s="45">
        <f t="shared" si="24"/>
        <v>0.3</v>
      </c>
      <c r="AJ11" s="45">
        <f t="shared" si="25"/>
        <v>0.28000000000000003</v>
      </c>
    </row>
    <row r="12" spans="1:36" ht="12.95" customHeight="1" x14ac:dyDescent="0.15">
      <c r="A12" s="59">
        <v>899</v>
      </c>
      <c r="B12" s="77" t="s">
        <v>65</v>
      </c>
      <c r="C12" s="77"/>
      <c r="D12" s="44">
        <v>22</v>
      </c>
      <c r="E12" s="44">
        <v>15</v>
      </c>
      <c r="F12" s="4">
        <f t="shared" si="0"/>
        <v>0.28000000000000003</v>
      </c>
      <c r="G12" s="5"/>
      <c r="H12" s="54"/>
      <c r="I12" s="5"/>
      <c r="J12" s="1" t="s">
        <v>15</v>
      </c>
      <c r="K12" s="45">
        <f t="shared" si="1"/>
        <v>0.26</v>
      </c>
      <c r="L12" s="45">
        <f t="shared" si="2"/>
        <v>0.28000000000000003</v>
      </c>
      <c r="M12" s="45">
        <f t="shared" si="3"/>
        <v>0.28000000000000003</v>
      </c>
      <c r="N12" s="45">
        <f t="shared" si="4"/>
        <v>0.28000000000000003</v>
      </c>
      <c r="O12" s="45">
        <f t="shared" si="5"/>
        <v>0.28999999999999998</v>
      </c>
      <c r="P12" s="45">
        <f t="shared" si="26"/>
        <v>0.28000000000000003</v>
      </c>
      <c r="Q12" s="45">
        <f t="shared" si="6"/>
        <v>0.26</v>
      </c>
      <c r="R12" s="45">
        <f t="shared" si="7"/>
        <v>0.28000000000000003</v>
      </c>
      <c r="S12" s="45">
        <f t="shared" si="8"/>
        <v>0.28000000000000003</v>
      </c>
      <c r="T12" s="45">
        <f t="shared" si="9"/>
        <v>0.28000000000000003</v>
      </c>
      <c r="U12" s="45">
        <f t="shared" si="10"/>
        <v>0.28000000000000003</v>
      </c>
      <c r="V12" s="45">
        <f t="shared" si="11"/>
        <v>0.3</v>
      </c>
      <c r="W12" s="45">
        <f t="shared" si="12"/>
        <v>0.28000000000000003</v>
      </c>
      <c r="X12" s="45">
        <f t="shared" si="13"/>
        <v>0.28000000000000003</v>
      </c>
      <c r="Y12" s="45">
        <f t="shared" si="14"/>
        <v>0.26</v>
      </c>
      <c r="Z12" s="45">
        <f t="shared" si="15"/>
        <v>0.28000000000000003</v>
      </c>
      <c r="AA12" s="45">
        <f t="shared" si="16"/>
        <v>0.25</v>
      </c>
      <c r="AB12" s="45">
        <f t="shared" si="17"/>
        <v>0.28999999999999998</v>
      </c>
      <c r="AC12" s="45">
        <f t="shared" si="18"/>
        <v>0.28999999999999998</v>
      </c>
      <c r="AD12" s="45">
        <f t="shared" si="19"/>
        <v>0.31</v>
      </c>
      <c r="AE12" s="45">
        <f t="shared" si="20"/>
        <v>0.26</v>
      </c>
      <c r="AF12" s="45">
        <f t="shared" si="21"/>
        <v>0.28999999999999998</v>
      </c>
      <c r="AG12" s="45">
        <f t="shared" si="22"/>
        <v>0.25</v>
      </c>
      <c r="AH12" s="45">
        <f t="shared" si="23"/>
        <v>0.26</v>
      </c>
      <c r="AI12" s="45">
        <f t="shared" si="24"/>
        <v>0.28000000000000003</v>
      </c>
      <c r="AJ12" s="45">
        <f t="shared" si="25"/>
        <v>0.26</v>
      </c>
    </row>
    <row r="13" spans="1:36" ht="12.95" customHeight="1" x14ac:dyDescent="0.15">
      <c r="A13" s="59">
        <v>900</v>
      </c>
      <c r="B13" s="77" t="s">
        <v>65</v>
      </c>
      <c r="C13" s="77"/>
      <c r="D13" s="44">
        <v>20</v>
      </c>
      <c r="E13" s="44">
        <v>8</v>
      </c>
      <c r="F13" s="4">
        <f>IF(D13&gt;0,IF(B13="スギ",P13,IF(B13="ヒノキ",U13,IF(B13="アカマツ",Z13,IF(B13="カラマツ",AF13,AJ13)))),"")</f>
        <v>0.13</v>
      </c>
      <c r="G13" s="5" t="s">
        <v>67</v>
      </c>
      <c r="H13" s="51" t="s">
        <v>70</v>
      </c>
      <c r="I13" s="44"/>
      <c r="J13" s="1" t="s">
        <v>15</v>
      </c>
      <c r="K13" s="45">
        <f t="shared" si="1"/>
        <v>0.12</v>
      </c>
      <c r="L13" s="45">
        <f t="shared" si="2"/>
        <v>0.12</v>
      </c>
      <c r="M13" s="45">
        <f t="shared" si="3"/>
        <v>0.11</v>
      </c>
      <c r="N13" s="45">
        <f t="shared" si="4"/>
        <v>0.12</v>
      </c>
      <c r="O13" s="45">
        <f t="shared" si="5"/>
        <v>0.13</v>
      </c>
      <c r="P13" s="45">
        <f t="shared" si="26"/>
        <v>0.12</v>
      </c>
      <c r="Q13" s="45">
        <f t="shared" si="6"/>
        <v>0.12</v>
      </c>
      <c r="R13" s="45">
        <f t="shared" si="7"/>
        <v>0.13</v>
      </c>
      <c r="S13" s="45">
        <f t="shared" si="8"/>
        <v>0.12</v>
      </c>
      <c r="T13" s="45">
        <f t="shared" si="9"/>
        <v>0.1</v>
      </c>
      <c r="U13" s="45">
        <f t="shared" si="10"/>
        <v>0.13</v>
      </c>
      <c r="V13" s="45">
        <f t="shared" si="11"/>
        <v>0.14000000000000001</v>
      </c>
      <c r="W13" s="45">
        <f t="shared" si="12"/>
        <v>0.13</v>
      </c>
      <c r="X13" s="45">
        <f t="shared" si="13"/>
        <v>0.12</v>
      </c>
      <c r="Y13" s="45">
        <f t="shared" si="14"/>
        <v>0.12</v>
      </c>
      <c r="Z13" s="45">
        <f t="shared" si="15"/>
        <v>0.13</v>
      </c>
      <c r="AA13" s="45">
        <f t="shared" si="16"/>
        <v>0.12</v>
      </c>
      <c r="AB13" s="45">
        <f t="shared" si="17"/>
        <v>0.13</v>
      </c>
      <c r="AC13" s="45">
        <f t="shared" si="18"/>
        <v>0.12</v>
      </c>
      <c r="AD13" s="45">
        <f t="shared" si="19"/>
        <v>0.14000000000000001</v>
      </c>
      <c r="AE13" s="45">
        <f t="shared" si="20"/>
        <v>0.11</v>
      </c>
      <c r="AF13" s="45">
        <f t="shared" si="21"/>
        <v>0.13</v>
      </c>
      <c r="AG13" s="45">
        <f t="shared" si="22"/>
        <v>0.12</v>
      </c>
      <c r="AH13" s="45">
        <f t="shared" si="23"/>
        <v>0.12</v>
      </c>
      <c r="AI13" s="45">
        <f t="shared" si="24"/>
        <v>0.13</v>
      </c>
      <c r="AJ13" s="45">
        <f t="shared" si="25"/>
        <v>0.12</v>
      </c>
    </row>
    <row r="14" spans="1:36" ht="12.95" customHeight="1" x14ac:dyDescent="0.15">
      <c r="A14" s="54"/>
      <c r="B14" s="77"/>
      <c r="C14" s="77"/>
      <c r="D14" s="44"/>
      <c r="E14" s="44"/>
      <c r="F14" s="4"/>
      <c r="G14" s="5"/>
      <c r="H14" s="51"/>
      <c r="I14" s="44"/>
      <c r="J14" s="1" t="s">
        <v>15</v>
      </c>
      <c r="K14" s="45" t="e">
        <f t="shared" si="1"/>
        <v>#NUM!</v>
      </c>
      <c r="L14" s="45" t="e">
        <f t="shared" si="2"/>
        <v>#NUM!</v>
      </c>
      <c r="M14" s="45" t="e">
        <f t="shared" si="3"/>
        <v>#NUM!</v>
      </c>
      <c r="N14" s="45" t="e">
        <f t="shared" si="4"/>
        <v>#NUM!</v>
      </c>
      <c r="O14" s="45" t="e">
        <f t="shared" si="5"/>
        <v>#NUM!</v>
      </c>
      <c r="P14" s="45" t="e">
        <f t="shared" si="26"/>
        <v>#N/A</v>
      </c>
      <c r="Q14" s="45" t="e">
        <f t="shared" si="6"/>
        <v>#NUM!</v>
      </c>
      <c r="R14" s="45" t="e">
        <f t="shared" si="7"/>
        <v>#NUM!</v>
      </c>
      <c r="S14" s="45" t="e">
        <f t="shared" si="8"/>
        <v>#NUM!</v>
      </c>
      <c r="T14" s="45" t="e">
        <f t="shared" si="9"/>
        <v>#NUM!</v>
      </c>
      <c r="U14" s="45" t="e">
        <f t="shared" si="10"/>
        <v>#N/A</v>
      </c>
      <c r="V14" s="45" t="e">
        <f t="shared" si="11"/>
        <v>#NUM!</v>
      </c>
      <c r="W14" s="45" t="e">
        <f t="shared" si="12"/>
        <v>#NUM!</v>
      </c>
      <c r="X14" s="45" t="e">
        <f t="shared" si="13"/>
        <v>#NUM!</v>
      </c>
      <c r="Y14" s="45" t="e">
        <f t="shared" si="14"/>
        <v>#NUM!</v>
      </c>
      <c r="Z14" s="45" t="e">
        <f t="shared" si="15"/>
        <v>#N/A</v>
      </c>
      <c r="AA14" s="45" t="e">
        <f t="shared" si="16"/>
        <v>#NUM!</v>
      </c>
      <c r="AB14" s="45" t="e">
        <f t="shared" si="17"/>
        <v>#NUM!</v>
      </c>
      <c r="AC14" s="45" t="e">
        <f t="shared" si="18"/>
        <v>#NUM!</v>
      </c>
      <c r="AD14" s="45" t="e">
        <f t="shared" si="19"/>
        <v>#NUM!</v>
      </c>
      <c r="AE14" s="45" t="e">
        <f t="shared" si="20"/>
        <v>#NUM!</v>
      </c>
      <c r="AF14" s="45" t="e">
        <f t="shared" si="21"/>
        <v>#N/A</v>
      </c>
      <c r="AG14" s="45" t="e">
        <f t="shared" si="22"/>
        <v>#NUM!</v>
      </c>
      <c r="AH14" s="45" t="e">
        <f t="shared" si="23"/>
        <v>#NUM!</v>
      </c>
      <c r="AI14" s="45" t="e">
        <f t="shared" si="24"/>
        <v>#NUM!</v>
      </c>
      <c r="AJ14" s="45" t="e">
        <f t="shared" si="25"/>
        <v>#N/A</v>
      </c>
    </row>
    <row r="15" spans="1:36" ht="12.95" customHeight="1" x14ac:dyDescent="0.15">
      <c r="A15" s="54"/>
      <c r="B15" s="77"/>
      <c r="C15" s="77"/>
      <c r="D15" s="44"/>
      <c r="E15" s="44"/>
      <c r="F15" s="4"/>
      <c r="G15" s="5"/>
      <c r="H15" s="51"/>
      <c r="I15" s="44"/>
      <c r="J15" s="1" t="s">
        <v>15</v>
      </c>
      <c r="K15" s="45" t="e">
        <f t="shared" si="1"/>
        <v>#NUM!</v>
      </c>
      <c r="L15" s="45" t="e">
        <f t="shared" si="2"/>
        <v>#NUM!</v>
      </c>
      <c r="M15" s="45" t="e">
        <f t="shared" si="3"/>
        <v>#NUM!</v>
      </c>
      <c r="N15" s="45" t="e">
        <f t="shared" si="4"/>
        <v>#NUM!</v>
      </c>
      <c r="O15" s="45" t="e">
        <f t="shared" si="5"/>
        <v>#NUM!</v>
      </c>
      <c r="P15" s="45" t="e">
        <f t="shared" si="26"/>
        <v>#N/A</v>
      </c>
      <c r="Q15" s="45" t="e">
        <f t="shared" si="6"/>
        <v>#NUM!</v>
      </c>
      <c r="R15" s="45" t="e">
        <f t="shared" si="7"/>
        <v>#NUM!</v>
      </c>
      <c r="S15" s="45" t="e">
        <f t="shared" si="8"/>
        <v>#NUM!</v>
      </c>
      <c r="T15" s="45" t="e">
        <f t="shared" si="9"/>
        <v>#NUM!</v>
      </c>
      <c r="U15" s="45" t="e">
        <f t="shared" si="10"/>
        <v>#N/A</v>
      </c>
      <c r="V15" s="45" t="e">
        <f t="shared" si="11"/>
        <v>#NUM!</v>
      </c>
      <c r="W15" s="45" t="e">
        <f t="shared" si="12"/>
        <v>#NUM!</v>
      </c>
      <c r="X15" s="45" t="e">
        <f t="shared" si="13"/>
        <v>#NUM!</v>
      </c>
      <c r="Y15" s="45" t="e">
        <f t="shared" si="14"/>
        <v>#NUM!</v>
      </c>
      <c r="Z15" s="45" t="e">
        <f t="shared" si="15"/>
        <v>#N/A</v>
      </c>
      <c r="AA15" s="45" t="e">
        <f t="shared" si="16"/>
        <v>#NUM!</v>
      </c>
      <c r="AB15" s="45" t="e">
        <f t="shared" si="17"/>
        <v>#NUM!</v>
      </c>
      <c r="AC15" s="45" t="e">
        <f t="shared" si="18"/>
        <v>#NUM!</v>
      </c>
      <c r="AD15" s="45" t="e">
        <f t="shared" si="19"/>
        <v>#NUM!</v>
      </c>
      <c r="AE15" s="45" t="e">
        <f t="shared" si="20"/>
        <v>#NUM!</v>
      </c>
      <c r="AF15" s="45" t="e">
        <f t="shared" si="21"/>
        <v>#N/A</v>
      </c>
      <c r="AG15" s="45" t="e">
        <f t="shared" si="22"/>
        <v>#NUM!</v>
      </c>
      <c r="AH15" s="45" t="e">
        <f t="shared" si="23"/>
        <v>#NUM!</v>
      </c>
      <c r="AI15" s="45" t="e">
        <f t="shared" si="24"/>
        <v>#NUM!</v>
      </c>
      <c r="AJ15" s="45" t="e">
        <f t="shared" si="25"/>
        <v>#N/A</v>
      </c>
    </row>
    <row r="16" spans="1:36" ht="12.95" customHeight="1" x14ac:dyDescent="0.15">
      <c r="A16" s="54"/>
      <c r="B16" s="77"/>
      <c r="C16" s="77"/>
      <c r="D16" s="44"/>
      <c r="E16" s="44"/>
      <c r="F16" s="4"/>
      <c r="G16" s="5"/>
      <c r="H16" s="51"/>
      <c r="I16" s="44"/>
      <c r="J16" s="1" t="s">
        <v>15</v>
      </c>
      <c r="K16" s="45" t="e">
        <f t="shared" si="1"/>
        <v>#NUM!</v>
      </c>
      <c r="L16" s="45" t="e">
        <f t="shared" si="2"/>
        <v>#NUM!</v>
      </c>
      <c r="M16" s="45" t="e">
        <f t="shared" si="3"/>
        <v>#NUM!</v>
      </c>
      <c r="N16" s="45" t="e">
        <f t="shared" si="4"/>
        <v>#NUM!</v>
      </c>
      <c r="O16" s="45" t="e">
        <f t="shared" si="5"/>
        <v>#NUM!</v>
      </c>
      <c r="P16" s="45" t="e">
        <f t="shared" si="26"/>
        <v>#N/A</v>
      </c>
      <c r="Q16" s="45" t="e">
        <f t="shared" si="6"/>
        <v>#NUM!</v>
      </c>
      <c r="R16" s="45" t="e">
        <f t="shared" si="7"/>
        <v>#NUM!</v>
      </c>
      <c r="S16" s="45" t="e">
        <f t="shared" si="8"/>
        <v>#NUM!</v>
      </c>
      <c r="T16" s="45" t="e">
        <f t="shared" si="9"/>
        <v>#NUM!</v>
      </c>
      <c r="U16" s="45" t="e">
        <f t="shared" si="10"/>
        <v>#N/A</v>
      </c>
      <c r="V16" s="45" t="e">
        <f t="shared" si="11"/>
        <v>#NUM!</v>
      </c>
      <c r="W16" s="45" t="e">
        <f t="shared" si="12"/>
        <v>#NUM!</v>
      </c>
      <c r="X16" s="45" t="e">
        <f t="shared" si="13"/>
        <v>#NUM!</v>
      </c>
      <c r="Y16" s="45" t="e">
        <f t="shared" si="14"/>
        <v>#NUM!</v>
      </c>
      <c r="Z16" s="45" t="e">
        <f t="shared" si="15"/>
        <v>#N/A</v>
      </c>
      <c r="AA16" s="45" t="e">
        <f t="shared" si="16"/>
        <v>#NUM!</v>
      </c>
      <c r="AB16" s="45" t="e">
        <f t="shared" si="17"/>
        <v>#NUM!</v>
      </c>
      <c r="AC16" s="45" t="e">
        <f t="shared" si="18"/>
        <v>#NUM!</v>
      </c>
      <c r="AD16" s="45" t="e">
        <f t="shared" si="19"/>
        <v>#NUM!</v>
      </c>
      <c r="AE16" s="45" t="e">
        <f t="shared" si="20"/>
        <v>#NUM!</v>
      </c>
      <c r="AF16" s="45" t="e">
        <f t="shared" si="21"/>
        <v>#N/A</v>
      </c>
      <c r="AG16" s="45" t="e">
        <f t="shared" si="22"/>
        <v>#NUM!</v>
      </c>
      <c r="AH16" s="45" t="e">
        <f t="shared" si="23"/>
        <v>#NUM!</v>
      </c>
      <c r="AI16" s="45" t="e">
        <f t="shared" si="24"/>
        <v>#NUM!</v>
      </c>
      <c r="AJ16" s="45" t="e">
        <f t="shared" si="25"/>
        <v>#N/A</v>
      </c>
    </row>
    <row r="17" spans="1:36" ht="12.95" customHeight="1" x14ac:dyDescent="0.15">
      <c r="A17" s="54"/>
      <c r="B17" s="77"/>
      <c r="C17" s="77"/>
      <c r="D17" s="44"/>
      <c r="E17" s="44"/>
      <c r="F17" s="4"/>
      <c r="G17" s="5"/>
      <c r="H17" s="54"/>
      <c r="I17" s="44"/>
      <c r="J17" s="1" t="s">
        <v>15</v>
      </c>
      <c r="K17" s="45" t="e">
        <f t="shared" si="1"/>
        <v>#NUM!</v>
      </c>
      <c r="L17" s="45" t="e">
        <f t="shared" si="2"/>
        <v>#NUM!</v>
      </c>
      <c r="M17" s="45" t="e">
        <f t="shared" si="3"/>
        <v>#NUM!</v>
      </c>
      <c r="N17" s="45" t="e">
        <f t="shared" si="4"/>
        <v>#NUM!</v>
      </c>
      <c r="O17" s="45" t="e">
        <f t="shared" si="5"/>
        <v>#NUM!</v>
      </c>
      <c r="P17" s="45" t="e">
        <f t="shared" si="26"/>
        <v>#N/A</v>
      </c>
      <c r="Q17" s="45" t="e">
        <f t="shared" si="6"/>
        <v>#NUM!</v>
      </c>
      <c r="R17" s="45" t="e">
        <f t="shared" si="7"/>
        <v>#NUM!</v>
      </c>
      <c r="S17" s="45" t="e">
        <f t="shared" si="8"/>
        <v>#NUM!</v>
      </c>
      <c r="T17" s="45" t="e">
        <f t="shared" si="9"/>
        <v>#NUM!</v>
      </c>
      <c r="U17" s="45" t="e">
        <f t="shared" si="10"/>
        <v>#N/A</v>
      </c>
      <c r="V17" s="45" t="e">
        <f t="shared" si="11"/>
        <v>#NUM!</v>
      </c>
      <c r="W17" s="45" t="e">
        <f t="shared" si="12"/>
        <v>#NUM!</v>
      </c>
      <c r="X17" s="45" t="e">
        <f t="shared" si="13"/>
        <v>#NUM!</v>
      </c>
      <c r="Y17" s="45" t="e">
        <f t="shared" si="14"/>
        <v>#NUM!</v>
      </c>
      <c r="Z17" s="45" t="e">
        <f t="shared" si="15"/>
        <v>#N/A</v>
      </c>
      <c r="AA17" s="45" t="e">
        <f t="shared" si="16"/>
        <v>#NUM!</v>
      </c>
      <c r="AB17" s="45" t="e">
        <f t="shared" si="17"/>
        <v>#NUM!</v>
      </c>
      <c r="AC17" s="45" t="e">
        <f t="shared" si="18"/>
        <v>#NUM!</v>
      </c>
      <c r="AD17" s="45" t="e">
        <f t="shared" si="19"/>
        <v>#NUM!</v>
      </c>
      <c r="AE17" s="45" t="e">
        <f t="shared" si="20"/>
        <v>#NUM!</v>
      </c>
      <c r="AF17" s="45" t="e">
        <f t="shared" si="21"/>
        <v>#N/A</v>
      </c>
      <c r="AG17" s="45" t="e">
        <f t="shared" si="22"/>
        <v>#NUM!</v>
      </c>
      <c r="AH17" s="45" t="e">
        <f t="shared" si="23"/>
        <v>#NUM!</v>
      </c>
      <c r="AI17" s="45" t="e">
        <f t="shared" si="24"/>
        <v>#NUM!</v>
      </c>
      <c r="AJ17" s="45" t="e">
        <f t="shared" si="25"/>
        <v>#N/A</v>
      </c>
    </row>
    <row r="18" spans="1:36" ht="12.95" customHeight="1" x14ac:dyDescent="0.15">
      <c r="A18" s="54"/>
      <c r="B18" s="77"/>
      <c r="C18" s="77"/>
      <c r="D18" s="44"/>
      <c r="E18" s="44"/>
      <c r="F18" s="4"/>
      <c r="G18" s="5"/>
      <c r="H18" s="51"/>
      <c r="I18" s="44"/>
      <c r="J18" s="1" t="s">
        <v>15</v>
      </c>
      <c r="K18" s="45" t="e">
        <f t="shared" si="1"/>
        <v>#NUM!</v>
      </c>
      <c r="L18" s="45" t="e">
        <f t="shared" si="2"/>
        <v>#NUM!</v>
      </c>
      <c r="M18" s="45" t="e">
        <f t="shared" si="3"/>
        <v>#NUM!</v>
      </c>
      <c r="N18" s="45" t="e">
        <f t="shared" si="4"/>
        <v>#NUM!</v>
      </c>
      <c r="O18" s="45" t="e">
        <f t="shared" si="5"/>
        <v>#NUM!</v>
      </c>
      <c r="P18" s="45" t="e">
        <f t="shared" si="26"/>
        <v>#N/A</v>
      </c>
      <c r="Q18" s="45" t="e">
        <f t="shared" si="6"/>
        <v>#NUM!</v>
      </c>
      <c r="R18" s="45" t="e">
        <f t="shared" si="7"/>
        <v>#NUM!</v>
      </c>
      <c r="S18" s="45" t="e">
        <f t="shared" si="8"/>
        <v>#NUM!</v>
      </c>
      <c r="T18" s="45" t="e">
        <f t="shared" si="9"/>
        <v>#NUM!</v>
      </c>
      <c r="U18" s="45" t="e">
        <f t="shared" si="10"/>
        <v>#N/A</v>
      </c>
      <c r="V18" s="45" t="e">
        <f t="shared" si="11"/>
        <v>#NUM!</v>
      </c>
      <c r="W18" s="45" t="e">
        <f t="shared" si="12"/>
        <v>#NUM!</v>
      </c>
      <c r="X18" s="45" t="e">
        <f t="shared" si="13"/>
        <v>#NUM!</v>
      </c>
      <c r="Y18" s="45" t="e">
        <f t="shared" si="14"/>
        <v>#NUM!</v>
      </c>
      <c r="Z18" s="45" t="e">
        <f t="shared" si="15"/>
        <v>#N/A</v>
      </c>
      <c r="AA18" s="45" t="e">
        <f t="shared" si="16"/>
        <v>#NUM!</v>
      </c>
      <c r="AB18" s="45" t="e">
        <f t="shared" si="17"/>
        <v>#NUM!</v>
      </c>
      <c r="AC18" s="45" t="e">
        <f t="shared" si="18"/>
        <v>#NUM!</v>
      </c>
      <c r="AD18" s="45" t="e">
        <f t="shared" si="19"/>
        <v>#NUM!</v>
      </c>
      <c r="AE18" s="45" t="e">
        <f t="shared" si="20"/>
        <v>#NUM!</v>
      </c>
      <c r="AF18" s="45" t="e">
        <f t="shared" si="21"/>
        <v>#N/A</v>
      </c>
      <c r="AG18" s="45" t="e">
        <f t="shared" si="22"/>
        <v>#NUM!</v>
      </c>
      <c r="AH18" s="45" t="e">
        <f t="shared" si="23"/>
        <v>#NUM!</v>
      </c>
      <c r="AI18" s="45" t="e">
        <f t="shared" si="24"/>
        <v>#NUM!</v>
      </c>
      <c r="AJ18" s="45" t="e">
        <f t="shared" si="25"/>
        <v>#N/A</v>
      </c>
    </row>
    <row r="19" spans="1:36" ht="12.95" customHeight="1" x14ac:dyDescent="0.15">
      <c r="A19" s="54"/>
      <c r="B19" s="77"/>
      <c r="C19" s="77"/>
      <c r="D19" s="44"/>
      <c r="E19" s="44"/>
      <c r="F19" s="4"/>
      <c r="G19" s="5"/>
      <c r="H19" s="51"/>
      <c r="I19" s="44"/>
      <c r="J19" s="1" t="s">
        <v>15</v>
      </c>
      <c r="K19" s="45" t="e">
        <f t="shared" si="1"/>
        <v>#NUM!</v>
      </c>
      <c r="L19" s="45" t="e">
        <f t="shared" si="2"/>
        <v>#NUM!</v>
      </c>
      <c r="M19" s="45" t="e">
        <f t="shared" si="3"/>
        <v>#NUM!</v>
      </c>
      <c r="N19" s="45" t="e">
        <f t="shared" si="4"/>
        <v>#NUM!</v>
      </c>
      <c r="O19" s="45" t="e">
        <f t="shared" si="5"/>
        <v>#NUM!</v>
      </c>
      <c r="P19" s="45" t="e">
        <f t="shared" si="26"/>
        <v>#N/A</v>
      </c>
      <c r="Q19" s="45" t="e">
        <f t="shared" si="6"/>
        <v>#NUM!</v>
      </c>
      <c r="R19" s="45" t="e">
        <f t="shared" si="7"/>
        <v>#NUM!</v>
      </c>
      <c r="S19" s="45" t="e">
        <f t="shared" si="8"/>
        <v>#NUM!</v>
      </c>
      <c r="T19" s="45" t="e">
        <f t="shared" si="9"/>
        <v>#NUM!</v>
      </c>
      <c r="U19" s="45" t="e">
        <f t="shared" si="10"/>
        <v>#N/A</v>
      </c>
      <c r="V19" s="45" t="e">
        <f t="shared" si="11"/>
        <v>#NUM!</v>
      </c>
      <c r="W19" s="45" t="e">
        <f t="shared" si="12"/>
        <v>#NUM!</v>
      </c>
      <c r="X19" s="45" t="e">
        <f t="shared" si="13"/>
        <v>#NUM!</v>
      </c>
      <c r="Y19" s="45" t="e">
        <f t="shared" si="14"/>
        <v>#NUM!</v>
      </c>
      <c r="Z19" s="45" t="e">
        <f t="shared" si="15"/>
        <v>#N/A</v>
      </c>
      <c r="AA19" s="45" t="e">
        <f t="shared" si="16"/>
        <v>#NUM!</v>
      </c>
      <c r="AB19" s="45" t="e">
        <f t="shared" si="17"/>
        <v>#NUM!</v>
      </c>
      <c r="AC19" s="45" t="e">
        <f t="shared" si="18"/>
        <v>#NUM!</v>
      </c>
      <c r="AD19" s="45" t="e">
        <f t="shared" si="19"/>
        <v>#NUM!</v>
      </c>
      <c r="AE19" s="45" t="e">
        <f t="shared" si="20"/>
        <v>#NUM!</v>
      </c>
      <c r="AF19" s="45" t="e">
        <f t="shared" si="21"/>
        <v>#N/A</v>
      </c>
      <c r="AG19" s="45" t="e">
        <f t="shared" si="22"/>
        <v>#NUM!</v>
      </c>
      <c r="AH19" s="45" t="e">
        <f t="shared" si="23"/>
        <v>#NUM!</v>
      </c>
      <c r="AI19" s="45" t="e">
        <f t="shared" si="24"/>
        <v>#NUM!</v>
      </c>
      <c r="AJ19" s="45" t="e">
        <f t="shared" si="25"/>
        <v>#N/A</v>
      </c>
    </row>
    <row r="20" spans="1:36" ht="12.95" customHeight="1" x14ac:dyDescent="0.15">
      <c r="A20" s="54"/>
      <c r="B20" s="77"/>
      <c r="C20" s="77"/>
      <c r="D20" s="44"/>
      <c r="E20" s="44"/>
      <c r="F20" s="4"/>
      <c r="G20" s="5"/>
      <c r="H20" s="51"/>
      <c r="I20" s="44"/>
      <c r="J20" s="1" t="s">
        <v>15</v>
      </c>
      <c r="K20" s="45" t="e">
        <f t="shared" si="1"/>
        <v>#NUM!</v>
      </c>
      <c r="L20" s="45" t="e">
        <f t="shared" si="2"/>
        <v>#NUM!</v>
      </c>
      <c r="M20" s="45" t="e">
        <f t="shared" si="3"/>
        <v>#NUM!</v>
      </c>
      <c r="N20" s="45" t="e">
        <f t="shared" si="4"/>
        <v>#NUM!</v>
      </c>
      <c r="O20" s="45" t="e">
        <f t="shared" si="5"/>
        <v>#NUM!</v>
      </c>
      <c r="P20" s="45" t="e">
        <f t="shared" si="26"/>
        <v>#N/A</v>
      </c>
      <c r="Q20" s="45" t="e">
        <f t="shared" si="6"/>
        <v>#NUM!</v>
      </c>
      <c r="R20" s="45" t="e">
        <f t="shared" si="7"/>
        <v>#NUM!</v>
      </c>
      <c r="S20" s="45" t="e">
        <f t="shared" si="8"/>
        <v>#NUM!</v>
      </c>
      <c r="T20" s="45" t="e">
        <f t="shared" si="9"/>
        <v>#NUM!</v>
      </c>
      <c r="U20" s="45" t="e">
        <f t="shared" si="10"/>
        <v>#N/A</v>
      </c>
      <c r="V20" s="45" t="e">
        <f t="shared" si="11"/>
        <v>#NUM!</v>
      </c>
      <c r="W20" s="45" t="e">
        <f t="shared" si="12"/>
        <v>#NUM!</v>
      </c>
      <c r="X20" s="45" t="e">
        <f t="shared" si="13"/>
        <v>#NUM!</v>
      </c>
      <c r="Y20" s="45" t="e">
        <f t="shared" si="14"/>
        <v>#NUM!</v>
      </c>
      <c r="Z20" s="45" t="e">
        <f t="shared" si="15"/>
        <v>#N/A</v>
      </c>
      <c r="AA20" s="45" t="e">
        <f t="shared" si="16"/>
        <v>#NUM!</v>
      </c>
      <c r="AB20" s="45" t="e">
        <f t="shared" si="17"/>
        <v>#NUM!</v>
      </c>
      <c r="AC20" s="45" t="e">
        <f t="shared" si="18"/>
        <v>#NUM!</v>
      </c>
      <c r="AD20" s="45" t="e">
        <f t="shared" si="19"/>
        <v>#NUM!</v>
      </c>
      <c r="AE20" s="45" t="e">
        <f t="shared" si="20"/>
        <v>#NUM!</v>
      </c>
      <c r="AF20" s="45" t="e">
        <f t="shared" si="21"/>
        <v>#N/A</v>
      </c>
      <c r="AG20" s="45" t="e">
        <f t="shared" si="22"/>
        <v>#NUM!</v>
      </c>
      <c r="AH20" s="45" t="e">
        <f t="shared" si="23"/>
        <v>#NUM!</v>
      </c>
      <c r="AI20" s="45" t="e">
        <f t="shared" si="24"/>
        <v>#NUM!</v>
      </c>
      <c r="AJ20" s="45" t="e">
        <f t="shared" si="25"/>
        <v>#N/A</v>
      </c>
    </row>
    <row r="21" spans="1:36" ht="12.95" customHeight="1" x14ac:dyDescent="0.15">
      <c r="A21" s="54"/>
      <c r="B21" s="77"/>
      <c r="C21" s="77"/>
      <c r="D21" s="44"/>
      <c r="E21" s="44"/>
      <c r="F21" s="4"/>
      <c r="G21" s="5"/>
      <c r="H21" s="54"/>
      <c r="I21" s="5"/>
      <c r="J21" s="1" t="s">
        <v>15</v>
      </c>
      <c r="K21" s="45" t="e">
        <f t="shared" si="1"/>
        <v>#NUM!</v>
      </c>
      <c r="L21" s="45" t="e">
        <f t="shared" si="2"/>
        <v>#NUM!</v>
      </c>
      <c r="M21" s="45" t="e">
        <f t="shared" si="3"/>
        <v>#NUM!</v>
      </c>
      <c r="N21" s="45" t="e">
        <f t="shared" si="4"/>
        <v>#NUM!</v>
      </c>
      <c r="O21" s="45" t="e">
        <f t="shared" si="5"/>
        <v>#NUM!</v>
      </c>
      <c r="P21" s="45" t="e">
        <f t="shared" si="26"/>
        <v>#N/A</v>
      </c>
      <c r="Q21" s="45" t="e">
        <f t="shared" si="6"/>
        <v>#NUM!</v>
      </c>
      <c r="R21" s="45" t="e">
        <f t="shared" si="7"/>
        <v>#NUM!</v>
      </c>
      <c r="S21" s="45" t="e">
        <f t="shared" si="8"/>
        <v>#NUM!</v>
      </c>
      <c r="T21" s="45" t="e">
        <f t="shared" si="9"/>
        <v>#NUM!</v>
      </c>
      <c r="U21" s="45" t="e">
        <f t="shared" si="10"/>
        <v>#N/A</v>
      </c>
      <c r="V21" s="45" t="e">
        <f t="shared" si="11"/>
        <v>#NUM!</v>
      </c>
      <c r="W21" s="45" t="e">
        <f t="shared" si="12"/>
        <v>#NUM!</v>
      </c>
      <c r="X21" s="45" t="e">
        <f t="shared" si="13"/>
        <v>#NUM!</v>
      </c>
      <c r="Y21" s="45" t="e">
        <f t="shared" si="14"/>
        <v>#NUM!</v>
      </c>
      <c r="Z21" s="45" t="e">
        <f t="shared" si="15"/>
        <v>#N/A</v>
      </c>
      <c r="AA21" s="45" t="e">
        <f t="shared" si="16"/>
        <v>#NUM!</v>
      </c>
      <c r="AB21" s="45" t="e">
        <f t="shared" si="17"/>
        <v>#NUM!</v>
      </c>
      <c r="AC21" s="45" t="e">
        <f t="shared" si="18"/>
        <v>#NUM!</v>
      </c>
      <c r="AD21" s="45" t="e">
        <f t="shared" si="19"/>
        <v>#NUM!</v>
      </c>
      <c r="AE21" s="45" t="e">
        <f t="shared" si="20"/>
        <v>#NUM!</v>
      </c>
      <c r="AF21" s="45" t="e">
        <f t="shared" si="21"/>
        <v>#N/A</v>
      </c>
      <c r="AG21" s="45" t="e">
        <f t="shared" si="22"/>
        <v>#NUM!</v>
      </c>
      <c r="AH21" s="45" t="e">
        <f t="shared" si="23"/>
        <v>#NUM!</v>
      </c>
      <c r="AI21" s="45" t="e">
        <f t="shared" si="24"/>
        <v>#NUM!</v>
      </c>
      <c r="AJ21" s="45" t="e">
        <f t="shared" si="25"/>
        <v>#N/A</v>
      </c>
    </row>
    <row r="22" spans="1:36" ht="12.95" customHeight="1" x14ac:dyDescent="0.15">
      <c r="A22" s="51"/>
      <c r="B22" s="77"/>
      <c r="C22" s="77"/>
      <c r="D22" s="44"/>
      <c r="E22" s="44"/>
      <c r="F22" s="4"/>
      <c r="G22" s="5"/>
      <c r="H22" s="51"/>
      <c r="I22" s="44"/>
      <c r="J22" s="1" t="s">
        <v>15</v>
      </c>
      <c r="K22" s="45" t="e">
        <f t="shared" si="1"/>
        <v>#NUM!</v>
      </c>
      <c r="L22" s="45" t="e">
        <f t="shared" si="2"/>
        <v>#NUM!</v>
      </c>
      <c r="M22" s="45" t="e">
        <f t="shared" si="3"/>
        <v>#NUM!</v>
      </c>
      <c r="N22" s="45" t="e">
        <f t="shared" si="4"/>
        <v>#NUM!</v>
      </c>
      <c r="O22" s="45" t="e">
        <f t="shared" si="5"/>
        <v>#NUM!</v>
      </c>
      <c r="P22" s="45" t="e">
        <f t="shared" si="26"/>
        <v>#N/A</v>
      </c>
      <c r="Q22" s="45" t="e">
        <f t="shared" si="6"/>
        <v>#NUM!</v>
      </c>
      <c r="R22" s="45" t="e">
        <f t="shared" si="7"/>
        <v>#NUM!</v>
      </c>
      <c r="S22" s="45" t="e">
        <f t="shared" si="8"/>
        <v>#NUM!</v>
      </c>
      <c r="T22" s="45" t="e">
        <f t="shared" si="9"/>
        <v>#NUM!</v>
      </c>
      <c r="U22" s="45" t="e">
        <f t="shared" si="10"/>
        <v>#N/A</v>
      </c>
      <c r="V22" s="45" t="e">
        <f t="shared" si="11"/>
        <v>#NUM!</v>
      </c>
      <c r="W22" s="45" t="e">
        <f t="shared" si="12"/>
        <v>#NUM!</v>
      </c>
      <c r="X22" s="45" t="e">
        <f t="shared" si="13"/>
        <v>#NUM!</v>
      </c>
      <c r="Y22" s="45" t="e">
        <f t="shared" si="14"/>
        <v>#NUM!</v>
      </c>
      <c r="Z22" s="45" t="e">
        <f t="shared" si="15"/>
        <v>#N/A</v>
      </c>
      <c r="AA22" s="45" t="e">
        <f t="shared" si="16"/>
        <v>#NUM!</v>
      </c>
      <c r="AB22" s="45" t="e">
        <f t="shared" si="17"/>
        <v>#NUM!</v>
      </c>
      <c r="AC22" s="45" t="e">
        <f t="shared" si="18"/>
        <v>#NUM!</v>
      </c>
      <c r="AD22" s="45" t="e">
        <f t="shared" si="19"/>
        <v>#NUM!</v>
      </c>
      <c r="AE22" s="45" t="e">
        <f t="shared" si="20"/>
        <v>#NUM!</v>
      </c>
      <c r="AF22" s="45" t="e">
        <f t="shared" si="21"/>
        <v>#N/A</v>
      </c>
      <c r="AG22" s="45" t="e">
        <f t="shared" si="22"/>
        <v>#NUM!</v>
      </c>
      <c r="AH22" s="45" t="e">
        <f t="shared" si="23"/>
        <v>#NUM!</v>
      </c>
      <c r="AI22" s="45" t="e">
        <f t="shared" si="24"/>
        <v>#NUM!</v>
      </c>
      <c r="AJ22" s="45" t="e">
        <f t="shared" si="25"/>
        <v>#N/A</v>
      </c>
    </row>
    <row r="23" spans="1:36" ht="12.95" customHeight="1" x14ac:dyDescent="0.15">
      <c r="A23" s="51"/>
      <c r="B23" s="77"/>
      <c r="C23" s="77"/>
      <c r="D23" s="44"/>
      <c r="E23" s="44"/>
      <c r="F23" s="4"/>
      <c r="G23" s="5"/>
      <c r="H23" s="51"/>
      <c r="I23" s="44"/>
      <c r="J23" s="1" t="s">
        <v>15</v>
      </c>
      <c r="K23" s="45" t="e">
        <f t="shared" si="1"/>
        <v>#NUM!</v>
      </c>
      <c r="L23" s="45" t="e">
        <f t="shared" si="2"/>
        <v>#NUM!</v>
      </c>
      <c r="M23" s="45" t="e">
        <f t="shared" si="3"/>
        <v>#NUM!</v>
      </c>
      <c r="N23" s="45" t="e">
        <f t="shared" si="4"/>
        <v>#NUM!</v>
      </c>
      <c r="O23" s="45" t="e">
        <f t="shared" si="5"/>
        <v>#NUM!</v>
      </c>
      <c r="P23" s="45" t="e">
        <f t="shared" si="26"/>
        <v>#N/A</v>
      </c>
      <c r="Q23" s="45" t="e">
        <f t="shared" si="6"/>
        <v>#NUM!</v>
      </c>
      <c r="R23" s="45" t="e">
        <f t="shared" si="7"/>
        <v>#NUM!</v>
      </c>
      <c r="S23" s="45" t="e">
        <f t="shared" si="8"/>
        <v>#NUM!</v>
      </c>
      <c r="T23" s="45" t="e">
        <f t="shared" si="9"/>
        <v>#NUM!</v>
      </c>
      <c r="U23" s="45" t="e">
        <f t="shared" si="10"/>
        <v>#N/A</v>
      </c>
      <c r="V23" s="45" t="e">
        <f t="shared" si="11"/>
        <v>#NUM!</v>
      </c>
      <c r="W23" s="45" t="e">
        <f t="shared" si="12"/>
        <v>#NUM!</v>
      </c>
      <c r="X23" s="45" t="e">
        <f t="shared" si="13"/>
        <v>#NUM!</v>
      </c>
      <c r="Y23" s="45" t="e">
        <f t="shared" si="14"/>
        <v>#NUM!</v>
      </c>
      <c r="Z23" s="45" t="e">
        <f t="shared" si="15"/>
        <v>#N/A</v>
      </c>
      <c r="AA23" s="45" t="e">
        <f t="shared" si="16"/>
        <v>#NUM!</v>
      </c>
      <c r="AB23" s="45" t="e">
        <f t="shared" si="17"/>
        <v>#NUM!</v>
      </c>
      <c r="AC23" s="45" t="e">
        <f t="shared" si="18"/>
        <v>#NUM!</v>
      </c>
      <c r="AD23" s="45" t="e">
        <f t="shared" si="19"/>
        <v>#NUM!</v>
      </c>
      <c r="AE23" s="45" t="e">
        <f t="shared" si="20"/>
        <v>#NUM!</v>
      </c>
      <c r="AF23" s="45" t="e">
        <f t="shared" si="21"/>
        <v>#N/A</v>
      </c>
      <c r="AG23" s="45" t="e">
        <f t="shared" si="22"/>
        <v>#NUM!</v>
      </c>
      <c r="AH23" s="45" t="e">
        <f t="shared" si="23"/>
        <v>#NUM!</v>
      </c>
      <c r="AI23" s="45" t="e">
        <f t="shared" si="24"/>
        <v>#NUM!</v>
      </c>
      <c r="AJ23" s="45" t="e">
        <f t="shared" si="25"/>
        <v>#N/A</v>
      </c>
    </row>
    <row r="24" spans="1:36" ht="12.95" customHeight="1" x14ac:dyDescent="0.15">
      <c r="A24" s="44"/>
      <c r="B24" s="77"/>
      <c r="C24" s="77"/>
      <c r="D24" s="44"/>
      <c r="E24" s="44"/>
      <c r="F24" s="4" t="str">
        <f t="shared" si="0"/>
        <v/>
      </c>
      <c r="G24" s="44"/>
      <c r="H24" s="44"/>
      <c r="I24" s="44"/>
      <c r="J24" s="1" t="s">
        <v>15</v>
      </c>
      <c r="K24" s="45" t="e">
        <f t="shared" si="1"/>
        <v>#NUM!</v>
      </c>
      <c r="L24" s="45" t="e">
        <f t="shared" si="2"/>
        <v>#NUM!</v>
      </c>
      <c r="M24" s="45" t="e">
        <f t="shared" si="3"/>
        <v>#NUM!</v>
      </c>
      <c r="N24" s="45" t="e">
        <f t="shared" si="4"/>
        <v>#NUM!</v>
      </c>
      <c r="O24" s="45" t="e">
        <f t="shared" si="5"/>
        <v>#NUM!</v>
      </c>
      <c r="P24" s="45" t="e">
        <f t="shared" si="26"/>
        <v>#N/A</v>
      </c>
      <c r="Q24" s="45" t="e">
        <f t="shared" si="6"/>
        <v>#NUM!</v>
      </c>
      <c r="R24" s="45" t="e">
        <f t="shared" si="7"/>
        <v>#NUM!</v>
      </c>
      <c r="S24" s="45" t="e">
        <f t="shared" si="8"/>
        <v>#NUM!</v>
      </c>
      <c r="T24" s="45" t="e">
        <f t="shared" si="9"/>
        <v>#NUM!</v>
      </c>
      <c r="U24" s="45" t="e">
        <f t="shared" si="10"/>
        <v>#N/A</v>
      </c>
      <c r="V24" s="45" t="e">
        <f t="shared" si="11"/>
        <v>#NUM!</v>
      </c>
      <c r="W24" s="45" t="e">
        <f t="shared" si="12"/>
        <v>#NUM!</v>
      </c>
      <c r="X24" s="45" t="e">
        <f t="shared" si="13"/>
        <v>#NUM!</v>
      </c>
      <c r="Y24" s="45" t="e">
        <f t="shared" si="14"/>
        <v>#NUM!</v>
      </c>
      <c r="Z24" s="45" t="e">
        <f t="shared" si="15"/>
        <v>#N/A</v>
      </c>
      <c r="AA24" s="45" t="e">
        <f t="shared" si="16"/>
        <v>#NUM!</v>
      </c>
      <c r="AB24" s="45" t="e">
        <f t="shared" si="17"/>
        <v>#NUM!</v>
      </c>
      <c r="AC24" s="45" t="e">
        <f t="shared" si="18"/>
        <v>#NUM!</v>
      </c>
      <c r="AD24" s="45" t="e">
        <f t="shared" si="19"/>
        <v>#NUM!</v>
      </c>
      <c r="AE24" s="45" t="e">
        <f t="shared" si="20"/>
        <v>#NUM!</v>
      </c>
      <c r="AF24" s="45" t="e">
        <f t="shared" si="21"/>
        <v>#N/A</v>
      </c>
      <c r="AG24" s="45" t="e">
        <f t="shared" si="22"/>
        <v>#NUM!</v>
      </c>
      <c r="AH24" s="45" t="e">
        <f t="shared" si="23"/>
        <v>#NUM!</v>
      </c>
      <c r="AI24" s="45" t="e">
        <f t="shared" si="24"/>
        <v>#NUM!</v>
      </c>
      <c r="AJ24" s="45" t="e">
        <f t="shared" si="25"/>
        <v>#N/A</v>
      </c>
    </row>
    <row r="25" spans="1:36" ht="12.95" customHeight="1" x14ac:dyDescent="0.15">
      <c r="A25" s="44"/>
      <c r="B25" s="77"/>
      <c r="C25" s="77"/>
      <c r="D25" s="44"/>
      <c r="E25" s="44"/>
      <c r="F25" s="4" t="str">
        <f t="shared" si="0"/>
        <v/>
      </c>
      <c r="G25" s="6"/>
      <c r="H25" s="44"/>
      <c r="I25" s="44"/>
      <c r="J25" s="1" t="s">
        <v>15</v>
      </c>
      <c r="K25" s="45" t="e">
        <f t="shared" si="1"/>
        <v>#NUM!</v>
      </c>
      <c r="L25" s="45" t="e">
        <f t="shared" si="2"/>
        <v>#NUM!</v>
      </c>
      <c r="M25" s="45" t="e">
        <f t="shared" si="3"/>
        <v>#NUM!</v>
      </c>
      <c r="N25" s="45" t="e">
        <f t="shared" si="4"/>
        <v>#NUM!</v>
      </c>
      <c r="O25" s="45" t="e">
        <f t="shared" si="5"/>
        <v>#NUM!</v>
      </c>
      <c r="P25" s="45" t="e">
        <f t="shared" si="26"/>
        <v>#N/A</v>
      </c>
      <c r="Q25" s="45" t="e">
        <f t="shared" si="6"/>
        <v>#NUM!</v>
      </c>
      <c r="R25" s="45" t="e">
        <f t="shared" si="7"/>
        <v>#NUM!</v>
      </c>
      <c r="S25" s="45" t="e">
        <f t="shared" si="8"/>
        <v>#NUM!</v>
      </c>
      <c r="T25" s="45" t="e">
        <f t="shared" si="9"/>
        <v>#NUM!</v>
      </c>
      <c r="U25" s="45" t="e">
        <f t="shared" si="10"/>
        <v>#N/A</v>
      </c>
      <c r="V25" s="45" t="e">
        <f t="shared" si="11"/>
        <v>#NUM!</v>
      </c>
      <c r="W25" s="45" t="e">
        <f t="shared" si="12"/>
        <v>#NUM!</v>
      </c>
      <c r="X25" s="45" t="e">
        <f t="shared" si="13"/>
        <v>#NUM!</v>
      </c>
      <c r="Y25" s="45" t="e">
        <f t="shared" si="14"/>
        <v>#NUM!</v>
      </c>
      <c r="Z25" s="45" t="e">
        <f t="shared" si="15"/>
        <v>#N/A</v>
      </c>
      <c r="AA25" s="45" t="e">
        <f t="shared" si="16"/>
        <v>#NUM!</v>
      </c>
      <c r="AB25" s="45" t="e">
        <f t="shared" si="17"/>
        <v>#NUM!</v>
      </c>
      <c r="AC25" s="45" t="e">
        <f t="shared" si="18"/>
        <v>#NUM!</v>
      </c>
      <c r="AD25" s="45" t="e">
        <f t="shared" si="19"/>
        <v>#NUM!</v>
      </c>
      <c r="AE25" s="45" t="e">
        <f t="shared" si="20"/>
        <v>#NUM!</v>
      </c>
      <c r="AF25" s="45" t="e">
        <f t="shared" si="21"/>
        <v>#N/A</v>
      </c>
      <c r="AG25" s="45" t="e">
        <f t="shared" si="22"/>
        <v>#NUM!</v>
      </c>
      <c r="AH25" s="45" t="e">
        <f t="shared" si="23"/>
        <v>#NUM!</v>
      </c>
      <c r="AI25" s="45" t="e">
        <f t="shared" si="24"/>
        <v>#NUM!</v>
      </c>
      <c r="AJ25" s="45" t="e">
        <f t="shared" si="25"/>
        <v>#N/A</v>
      </c>
    </row>
    <row r="26" spans="1:36" ht="12.95" customHeight="1" x14ac:dyDescent="0.15">
      <c r="A26" s="44"/>
      <c r="B26" s="77"/>
      <c r="C26" s="77"/>
      <c r="D26" s="44"/>
      <c r="E26" s="44"/>
      <c r="F26" s="4" t="str">
        <f t="shared" si="0"/>
        <v/>
      </c>
      <c r="G26" s="7"/>
      <c r="H26" s="44"/>
      <c r="I26" s="44"/>
      <c r="J26" s="1" t="s">
        <v>15</v>
      </c>
      <c r="K26" s="45" t="e">
        <f t="shared" si="1"/>
        <v>#NUM!</v>
      </c>
      <c r="L26" s="45" t="e">
        <f t="shared" si="2"/>
        <v>#NUM!</v>
      </c>
      <c r="M26" s="45" t="e">
        <f t="shared" si="3"/>
        <v>#NUM!</v>
      </c>
      <c r="N26" s="45" t="e">
        <f t="shared" si="4"/>
        <v>#NUM!</v>
      </c>
      <c r="O26" s="45" t="e">
        <f t="shared" si="5"/>
        <v>#NUM!</v>
      </c>
      <c r="P26" s="45" t="e">
        <f t="shared" si="26"/>
        <v>#N/A</v>
      </c>
      <c r="Q26" s="45" t="e">
        <f t="shared" si="6"/>
        <v>#NUM!</v>
      </c>
      <c r="R26" s="45" t="e">
        <f t="shared" si="7"/>
        <v>#NUM!</v>
      </c>
      <c r="S26" s="45" t="e">
        <f t="shared" si="8"/>
        <v>#NUM!</v>
      </c>
      <c r="T26" s="45" t="e">
        <f t="shared" si="9"/>
        <v>#NUM!</v>
      </c>
      <c r="U26" s="45" t="e">
        <f t="shared" si="10"/>
        <v>#N/A</v>
      </c>
      <c r="V26" s="45" t="e">
        <f t="shared" si="11"/>
        <v>#NUM!</v>
      </c>
      <c r="W26" s="45" t="e">
        <f t="shared" si="12"/>
        <v>#NUM!</v>
      </c>
      <c r="X26" s="45" t="e">
        <f t="shared" si="13"/>
        <v>#NUM!</v>
      </c>
      <c r="Y26" s="45" t="e">
        <f t="shared" si="14"/>
        <v>#NUM!</v>
      </c>
      <c r="Z26" s="45" t="e">
        <f t="shared" si="15"/>
        <v>#N/A</v>
      </c>
      <c r="AA26" s="45" t="e">
        <f t="shared" si="16"/>
        <v>#NUM!</v>
      </c>
      <c r="AB26" s="45" t="e">
        <f t="shared" si="17"/>
        <v>#NUM!</v>
      </c>
      <c r="AC26" s="45" t="e">
        <f t="shared" si="18"/>
        <v>#NUM!</v>
      </c>
      <c r="AD26" s="45" t="e">
        <f t="shared" si="19"/>
        <v>#NUM!</v>
      </c>
      <c r="AE26" s="45" t="e">
        <f t="shared" si="20"/>
        <v>#NUM!</v>
      </c>
      <c r="AF26" s="45" t="e">
        <f t="shared" si="21"/>
        <v>#N/A</v>
      </c>
      <c r="AG26" s="45" t="e">
        <f t="shared" si="22"/>
        <v>#NUM!</v>
      </c>
      <c r="AH26" s="45" t="e">
        <f t="shared" si="23"/>
        <v>#NUM!</v>
      </c>
      <c r="AI26" s="45" t="e">
        <f t="shared" si="24"/>
        <v>#NUM!</v>
      </c>
      <c r="AJ26" s="45" t="e">
        <f t="shared" si="25"/>
        <v>#N/A</v>
      </c>
    </row>
    <row r="27" spans="1:36" ht="12.95" customHeight="1" x14ac:dyDescent="0.15">
      <c r="A27" s="44"/>
      <c r="B27" s="77"/>
      <c r="C27" s="77"/>
      <c r="D27" s="44"/>
      <c r="E27" s="44"/>
      <c r="F27" s="4" t="str">
        <f t="shared" si="0"/>
        <v/>
      </c>
      <c r="G27" s="44"/>
      <c r="H27" s="44"/>
      <c r="I27" s="44"/>
      <c r="J27" s="1" t="s">
        <v>15</v>
      </c>
      <c r="K27" s="45" t="e">
        <f t="shared" si="1"/>
        <v>#NUM!</v>
      </c>
      <c r="L27" s="45" t="e">
        <f t="shared" si="2"/>
        <v>#NUM!</v>
      </c>
      <c r="M27" s="45" t="e">
        <f t="shared" si="3"/>
        <v>#NUM!</v>
      </c>
      <c r="N27" s="45" t="e">
        <f t="shared" si="4"/>
        <v>#NUM!</v>
      </c>
      <c r="O27" s="45" t="e">
        <f t="shared" si="5"/>
        <v>#NUM!</v>
      </c>
      <c r="P27" s="45" t="e">
        <f t="shared" si="26"/>
        <v>#N/A</v>
      </c>
      <c r="Q27" s="45" t="e">
        <f t="shared" si="6"/>
        <v>#NUM!</v>
      </c>
      <c r="R27" s="45" t="e">
        <f t="shared" si="7"/>
        <v>#NUM!</v>
      </c>
      <c r="S27" s="45" t="e">
        <f t="shared" si="8"/>
        <v>#NUM!</v>
      </c>
      <c r="T27" s="45" t="e">
        <f t="shared" si="9"/>
        <v>#NUM!</v>
      </c>
      <c r="U27" s="45" t="e">
        <f t="shared" si="10"/>
        <v>#N/A</v>
      </c>
      <c r="V27" s="45" t="e">
        <f t="shared" si="11"/>
        <v>#NUM!</v>
      </c>
      <c r="W27" s="45" t="e">
        <f t="shared" si="12"/>
        <v>#NUM!</v>
      </c>
      <c r="X27" s="45" t="e">
        <f t="shared" si="13"/>
        <v>#NUM!</v>
      </c>
      <c r="Y27" s="45" t="e">
        <f t="shared" si="14"/>
        <v>#NUM!</v>
      </c>
      <c r="Z27" s="45" t="e">
        <f t="shared" si="15"/>
        <v>#N/A</v>
      </c>
      <c r="AA27" s="45" t="e">
        <f t="shared" si="16"/>
        <v>#NUM!</v>
      </c>
      <c r="AB27" s="45" t="e">
        <f t="shared" si="17"/>
        <v>#NUM!</v>
      </c>
      <c r="AC27" s="45" t="e">
        <f t="shared" si="18"/>
        <v>#NUM!</v>
      </c>
      <c r="AD27" s="45" t="e">
        <f t="shared" si="19"/>
        <v>#NUM!</v>
      </c>
      <c r="AE27" s="45" t="e">
        <f t="shared" si="20"/>
        <v>#NUM!</v>
      </c>
      <c r="AF27" s="45" t="e">
        <f t="shared" si="21"/>
        <v>#N/A</v>
      </c>
      <c r="AG27" s="45" t="e">
        <f t="shared" si="22"/>
        <v>#NUM!</v>
      </c>
      <c r="AH27" s="45" t="e">
        <f t="shared" si="23"/>
        <v>#NUM!</v>
      </c>
      <c r="AI27" s="45" t="e">
        <f t="shared" si="24"/>
        <v>#NUM!</v>
      </c>
      <c r="AJ27" s="45" t="e">
        <f t="shared" si="25"/>
        <v>#N/A</v>
      </c>
    </row>
    <row r="28" spans="1:36" ht="12.95" customHeight="1" x14ac:dyDescent="0.15">
      <c r="A28" s="44"/>
      <c r="B28" s="77"/>
      <c r="C28" s="77"/>
      <c r="D28" s="44"/>
      <c r="E28" s="44"/>
      <c r="F28" s="4" t="str">
        <f t="shared" si="0"/>
        <v/>
      </c>
      <c r="G28" s="44"/>
      <c r="H28" s="44"/>
      <c r="I28" s="44"/>
      <c r="J28" s="1" t="s">
        <v>15</v>
      </c>
      <c r="K28" s="45" t="e">
        <f t="shared" si="1"/>
        <v>#NUM!</v>
      </c>
      <c r="L28" s="45" t="e">
        <f t="shared" si="2"/>
        <v>#NUM!</v>
      </c>
      <c r="M28" s="45" t="e">
        <f t="shared" si="3"/>
        <v>#NUM!</v>
      </c>
      <c r="N28" s="8" t="e">
        <f t="shared" si="4"/>
        <v>#NUM!</v>
      </c>
      <c r="O28" s="45" t="e">
        <f t="shared" si="5"/>
        <v>#NUM!</v>
      </c>
      <c r="P28" s="45" t="e">
        <f t="shared" si="26"/>
        <v>#N/A</v>
      </c>
      <c r="Q28" s="45" t="e">
        <f t="shared" si="6"/>
        <v>#NUM!</v>
      </c>
      <c r="R28" s="45" t="e">
        <f t="shared" si="7"/>
        <v>#NUM!</v>
      </c>
      <c r="S28" s="45" t="e">
        <f t="shared" si="8"/>
        <v>#NUM!</v>
      </c>
      <c r="T28" s="45" t="e">
        <f t="shared" si="9"/>
        <v>#NUM!</v>
      </c>
      <c r="U28" s="45" t="e">
        <f t="shared" si="10"/>
        <v>#N/A</v>
      </c>
      <c r="V28" s="45" t="e">
        <f t="shared" si="11"/>
        <v>#NUM!</v>
      </c>
      <c r="W28" s="45" t="e">
        <f t="shared" si="12"/>
        <v>#NUM!</v>
      </c>
      <c r="X28" s="45" t="e">
        <f t="shared" si="13"/>
        <v>#NUM!</v>
      </c>
      <c r="Y28" s="45" t="e">
        <f t="shared" si="14"/>
        <v>#NUM!</v>
      </c>
      <c r="Z28" s="45" t="e">
        <f t="shared" si="15"/>
        <v>#N/A</v>
      </c>
      <c r="AA28" s="45" t="e">
        <f t="shared" si="16"/>
        <v>#NUM!</v>
      </c>
      <c r="AB28" s="45" t="e">
        <f t="shared" si="17"/>
        <v>#NUM!</v>
      </c>
      <c r="AC28" s="45" t="e">
        <f t="shared" si="18"/>
        <v>#NUM!</v>
      </c>
      <c r="AD28" s="45" t="e">
        <f t="shared" si="19"/>
        <v>#NUM!</v>
      </c>
      <c r="AE28" s="45" t="e">
        <f t="shared" si="20"/>
        <v>#NUM!</v>
      </c>
      <c r="AF28" s="45" t="e">
        <f t="shared" si="21"/>
        <v>#N/A</v>
      </c>
      <c r="AG28" s="45" t="e">
        <f t="shared" si="22"/>
        <v>#NUM!</v>
      </c>
      <c r="AH28" s="45" t="e">
        <f t="shared" si="23"/>
        <v>#NUM!</v>
      </c>
      <c r="AI28" s="45" t="e">
        <f t="shared" si="24"/>
        <v>#NUM!</v>
      </c>
      <c r="AJ28" s="45" t="e">
        <f t="shared" si="25"/>
        <v>#N/A</v>
      </c>
    </row>
    <row r="29" spans="1:36" ht="12.95" customHeight="1" x14ac:dyDescent="0.15">
      <c r="A29" s="44"/>
      <c r="B29" s="77"/>
      <c r="C29" s="77"/>
      <c r="D29" s="44"/>
      <c r="E29" s="44"/>
      <c r="F29" s="4" t="str">
        <f t="shared" si="0"/>
        <v/>
      </c>
      <c r="G29" s="44"/>
      <c r="H29" s="44"/>
      <c r="I29" s="44"/>
      <c r="J29" s="1" t="s">
        <v>15</v>
      </c>
      <c r="K29" s="45" t="e">
        <f t="shared" si="1"/>
        <v>#NUM!</v>
      </c>
      <c r="L29" s="45" t="e">
        <f t="shared" si="2"/>
        <v>#NUM!</v>
      </c>
      <c r="M29" s="45" t="e">
        <f t="shared" si="3"/>
        <v>#NUM!</v>
      </c>
      <c r="N29" s="45" t="e">
        <f t="shared" si="4"/>
        <v>#NUM!</v>
      </c>
      <c r="O29" s="45" t="e">
        <f t="shared" si="5"/>
        <v>#NUM!</v>
      </c>
      <c r="P29" s="45" t="e">
        <f t="shared" si="26"/>
        <v>#N/A</v>
      </c>
      <c r="Q29" s="45" t="e">
        <f t="shared" si="6"/>
        <v>#NUM!</v>
      </c>
      <c r="R29" s="45" t="e">
        <f t="shared" si="7"/>
        <v>#NUM!</v>
      </c>
      <c r="S29" s="45" t="e">
        <f t="shared" si="8"/>
        <v>#NUM!</v>
      </c>
      <c r="T29" s="45" t="e">
        <f t="shared" si="9"/>
        <v>#NUM!</v>
      </c>
      <c r="U29" s="45" t="e">
        <f t="shared" si="10"/>
        <v>#N/A</v>
      </c>
      <c r="V29" s="45" t="e">
        <f t="shared" si="11"/>
        <v>#NUM!</v>
      </c>
      <c r="W29" s="45" t="e">
        <f t="shared" si="12"/>
        <v>#NUM!</v>
      </c>
      <c r="X29" s="45" t="e">
        <f t="shared" si="13"/>
        <v>#NUM!</v>
      </c>
      <c r="Y29" s="45" t="e">
        <f t="shared" si="14"/>
        <v>#NUM!</v>
      </c>
      <c r="Z29" s="45" t="e">
        <f t="shared" si="15"/>
        <v>#N/A</v>
      </c>
      <c r="AA29" s="45" t="e">
        <f t="shared" si="16"/>
        <v>#NUM!</v>
      </c>
      <c r="AB29" s="45" t="e">
        <f t="shared" si="17"/>
        <v>#NUM!</v>
      </c>
      <c r="AC29" s="45" t="e">
        <f t="shared" si="18"/>
        <v>#NUM!</v>
      </c>
      <c r="AD29" s="45" t="e">
        <f t="shared" si="19"/>
        <v>#NUM!</v>
      </c>
      <c r="AE29" s="45" t="e">
        <f t="shared" si="20"/>
        <v>#NUM!</v>
      </c>
      <c r="AF29" s="45" t="e">
        <f t="shared" si="21"/>
        <v>#N/A</v>
      </c>
      <c r="AG29" s="45" t="e">
        <f t="shared" si="22"/>
        <v>#NUM!</v>
      </c>
      <c r="AH29" s="45" t="e">
        <f t="shared" si="23"/>
        <v>#NUM!</v>
      </c>
      <c r="AI29" s="45" t="e">
        <f t="shared" si="24"/>
        <v>#NUM!</v>
      </c>
      <c r="AJ29" s="45" t="e">
        <f t="shared" si="25"/>
        <v>#N/A</v>
      </c>
    </row>
    <row r="30" spans="1:36" ht="12.95" customHeight="1" x14ac:dyDescent="0.15">
      <c r="A30" s="44"/>
      <c r="B30" s="77"/>
      <c r="C30" s="77"/>
      <c r="D30" s="44"/>
      <c r="E30" s="44"/>
      <c r="F30" s="4" t="str">
        <f t="shared" si="0"/>
        <v/>
      </c>
      <c r="G30" s="6"/>
      <c r="H30" s="44"/>
      <c r="I30" s="44"/>
      <c r="J30" s="1" t="s">
        <v>15</v>
      </c>
      <c r="K30" s="45" t="e">
        <f t="shared" si="1"/>
        <v>#NUM!</v>
      </c>
      <c r="L30" s="45" t="e">
        <f t="shared" si="2"/>
        <v>#NUM!</v>
      </c>
      <c r="M30" s="45" t="e">
        <f t="shared" si="3"/>
        <v>#NUM!</v>
      </c>
      <c r="N30" s="45" t="e">
        <f t="shared" si="4"/>
        <v>#NUM!</v>
      </c>
      <c r="O30" s="45" t="e">
        <f t="shared" si="5"/>
        <v>#NUM!</v>
      </c>
      <c r="P30" s="45" t="e">
        <f t="shared" si="26"/>
        <v>#N/A</v>
      </c>
      <c r="Q30" s="45" t="e">
        <f t="shared" si="6"/>
        <v>#NUM!</v>
      </c>
      <c r="R30" s="45" t="e">
        <f t="shared" si="7"/>
        <v>#NUM!</v>
      </c>
      <c r="S30" s="45" t="e">
        <f t="shared" si="8"/>
        <v>#NUM!</v>
      </c>
      <c r="T30" s="45" t="e">
        <f t="shared" si="9"/>
        <v>#NUM!</v>
      </c>
      <c r="U30" s="45" t="e">
        <f t="shared" si="10"/>
        <v>#N/A</v>
      </c>
      <c r="V30" s="45" t="e">
        <f t="shared" si="11"/>
        <v>#NUM!</v>
      </c>
      <c r="W30" s="45" t="e">
        <f t="shared" si="12"/>
        <v>#NUM!</v>
      </c>
      <c r="X30" s="45" t="e">
        <f t="shared" si="13"/>
        <v>#NUM!</v>
      </c>
      <c r="Y30" s="45" t="e">
        <f t="shared" si="14"/>
        <v>#NUM!</v>
      </c>
      <c r="Z30" s="45" t="e">
        <f t="shared" si="15"/>
        <v>#N/A</v>
      </c>
      <c r="AA30" s="45" t="e">
        <f t="shared" si="16"/>
        <v>#NUM!</v>
      </c>
      <c r="AB30" s="45" t="e">
        <f t="shared" si="17"/>
        <v>#NUM!</v>
      </c>
      <c r="AC30" s="45" t="e">
        <f t="shared" si="18"/>
        <v>#NUM!</v>
      </c>
      <c r="AD30" s="45" t="e">
        <f t="shared" si="19"/>
        <v>#NUM!</v>
      </c>
      <c r="AE30" s="45" t="e">
        <f t="shared" si="20"/>
        <v>#NUM!</v>
      </c>
      <c r="AF30" s="45" t="e">
        <f t="shared" si="21"/>
        <v>#N/A</v>
      </c>
      <c r="AG30" s="45" t="e">
        <f t="shared" si="22"/>
        <v>#NUM!</v>
      </c>
      <c r="AH30" s="45" t="e">
        <f t="shared" si="23"/>
        <v>#NUM!</v>
      </c>
      <c r="AI30" s="45" t="e">
        <f t="shared" si="24"/>
        <v>#NUM!</v>
      </c>
      <c r="AJ30" s="45" t="e">
        <f t="shared" si="25"/>
        <v>#N/A</v>
      </c>
    </row>
    <row r="31" spans="1:36" ht="12.95" customHeight="1" x14ac:dyDescent="0.15">
      <c r="A31" s="44"/>
      <c r="B31" s="77"/>
      <c r="C31" s="77"/>
      <c r="D31" s="44"/>
      <c r="E31" s="44"/>
      <c r="F31" s="4" t="str">
        <f t="shared" si="0"/>
        <v/>
      </c>
      <c r="G31" s="44"/>
      <c r="H31" s="44"/>
      <c r="I31" s="44"/>
      <c r="J31" s="1" t="s">
        <v>15</v>
      </c>
      <c r="K31" s="45" t="e">
        <f t="shared" si="1"/>
        <v>#NUM!</v>
      </c>
      <c r="L31" s="45" t="e">
        <f t="shared" si="2"/>
        <v>#NUM!</v>
      </c>
      <c r="M31" s="45" t="e">
        <f t="shared" si="3"/>
        <v>#NUM!</v>
      </c>
      <c r="N31" s="45" t="e">
        <f t="shared" si="4"/>
        <v>#NUM!</v>
      </c>
      <c r="O31" s="45" t="e">
        <f t="shared" si="5"/>
        <v>#NUM!</v>
      </c>
      <c r="P31" s="45" t="e">
        <f t="shared" si="26"/>
        <v>#N/A</v>
      </c>
      <c r="Q31" s="45" t="e">
        <f t="shared" si="6"/>
        <v>#NUM!</v>
      </c>
      <c r="R31" s="45" t="e">
        <f t="shared" si="7"/>
        <v>#NUM!</v>
      </c>
      <c r="S31" s="45" t="e">
        <f t="shared" si="8"/>
        <v>#NUM!</v>
      </c>
      <c r="T31" s="45" t="e">
        <f t="shared" si="9"/>
        <v>#NUM!</v>
      </c>
      <c r="U31" s="45" t="e">
        <f t="shared" si="10"/>
        <v>#N/A</v>
      </c>
      <c r="V31" s="45" t="e">
        <f t="shared" si="11"/>
        <v>#NUM!</v>
      </c>
      <c r="W31" s="45" t="e">
        <f t="shared" si="12"/>
        <v>#NUM!</v>
      </c>
      <c r="X31" s="45" t="e">
        <f t="shared" si="13"/>
        <v>#NUM!</v>
      </c>
      <c r="Y31" s="45" t="e">
        <f t="shared" si="14"/>
        <v>#NUM!</v>
      </c>
      <c r="Z31" s="45" t="e">
        <f t="shared" si="15"/>
        <v>#N/A</v>
      </c>
      <c r="AA31" s="45" t="e">
        <f t="shared" si="16"/>
        <v>#NUM!</v>
      </c>
      <c r="AB31" s="45" t="e">
        <f t="shared" si="17"/>
        <v>#NUM!</v>
      </c>
      <c r="AC31" s="45" t="e">
        <f t="shared" si="18"/>
        <v>#NUM!</v>
      </c>
      <c r="AD31" s="45" t="e">
        <f t="shared" si="19"/>
        <v>#NUM!</v>
      </c>
      <c r="AE31" s="45" t="e">
        <f t="shared" si="20"/>
        <v>#NUM!</v>
      </c>
      <c r="AF31" s="45" t="e">
        <f t="shared" si="21"/>
        <v>#N/A</v>
      </c>
      <c r="AG31" s="45" t="e">
        <f t="shared" si="22"/>
        <v>#NUM!</v>
      </c>
      <c r="AH31" s="45" t="e">
        <f t="shared" si="23"/>
        <v>#NUM!</v>
      </c>
      <c r="AI31" s="45" t="e">
        <f t="shared" si="24"/>
        <v>#NUM!</v>
      </c>
      <c r="AJ31" s="45" t="e">
        <f t="shared" si="25"/>
        <v>#N/A</v>
      </c>
    </row>
    <row r="32" spans="1:36" ht="12.95" customHeight="1" x14ac:dyDescent="0.15">
      <c r="A32" s="44"/>
      <c r="B32" s="77"/>
      <c r="C32" s="77"/>
      <c r="D32" s="44"/>
      <c r="E32" s="44"/>
      <c r="F32" s="4" t="str">
        <f t="shared" si="0"/>
        <v/>
      </c>
      <c r="G32" s="44"/>
      <c r="H32" s="44"/>
      <c r="I32" s="44"/>
      <c r="J32" s="1" t="s">
        <v>15</v>
      </c>
      <c r="K32" s="45" t="e">
        <f t="shared" si="1"/>
        <v>#NUM!</v>
      </c>
      <c r="L32" s="45" t="e">
        <f t="shared" si="2"/>
        <v>#NUM!</v>
      </c>
      <c r="M32" s="45" t="e">
        <f t="shared" si="3"/>
        <v>#NUM!</v>
      </c>
      <c r="N32" s="45" t="e">
        <f t="shared" si="4"/>
        <v>#NUM!</v>
      </c>
      <c r="O32" s="45" t="e">
        <f t="shared" si="5"/>
        <v>#NUM!</v>
      </c>
      <c r="P32" s="45" t="e">
        <f t="shared" si="26"/>
        <v>#N/A</v>
      </c>
      <c r="Q32" s="45" t="e">
        <f t="shared" si="6"/>
        <v>#NUM!</v>
      </c>
      <c r="R32" s="45" t="e">
        <f t="shared" si="7"/>
        <v>#NUM!</v>
      </c>
      <c r="S32" s="45" t="e">
        <f t="shared" si="8"/>
        <v>#NUM!</v>
      </c>
      <c r="T32" s="45" t="e">
        <f t="shared" si="9"/>
        <v>#NUM!</v>
      </c>
      <c r="U32" s="45" t="e">
        <f t="shared" si="10"/>
        <v>#N/A</v>
      </c>
      <c r="V32" s="45" t="e">
        <f t="shared" si="11"/>
        <v>#NUM!</v>
      </c>
      <c r="W32" s="45" t="e">
        <f t="shared" si="12"/>
        <v>#NUM!</v>
      </c>
      <c r="X32" s="45" t="e">
        <f t="shared" si="13"/>
        <v>#NUM!</v>
      </c>
      <c r="Y32" s="45" t="e">
        <f t="shared" si="14"/>
        <v>#NUM!</v>
      </c>
      <c r="Z32" s="45" t="e">
        <f t="shared" si="15"/>
        <v>#N/A</v>
      </c>
      <c r="AA32" s="45" t="e">
        <f t="shared" si="16"/>
        <v>#NUM!</v>
      </c>
      <c r="AB32" s="45" t="e">
        <f t="shared" si="17"/>
        <v>#NUM!</v>
      </c>
      <c r="AC32" s="45" t="e">
        <f t="shared" si="18"/>
        <v>#NUM!</v>
      </c>
      <c r="AD32" s="45" t="e">
        <f t="shared" si="19"/>
        <v>#NUM!</v>
      </c>
      <c r="AE32" s="45" t="e">
        <f t="shared" si="20"/>
        <v>#NUM!</v>
      </c>
      <c r="AF32" s="45" t="e">
        <f t="shared" si="21"/>
        <v>#N/A</v>
      </c>
      <c r="AG32" s="45" t="e">
        <f t="shared" si="22"/>
        <v>#NUM!</v>
      </c>
      <c r="AH32" s="45" t="e">
        <f t="shared" si="23"/>
        <v>#NUM!</v>
      </c>
      <c r="AI32" s="45" t="e">
        <f t="shared" si="24"/>
        <v>#NUM!</v>
      </c>
      <c r="AJ32" s="45" t="e">
        <f t="shared" si="25"/>
        <v>#N/A</v>
      </c>
    </row>
    <row r="33" spans="1:36" ht="12.95" customHeight="1" x14ac:dyDescent="0.15">
      <c r="A33" s="44"/>
      <c r="B33" s="77"/>
      <c r="C33" s="77"/>
      <c r="D33" s="44"/>
      <c r="E33" s="44"/>
      <c r="F33" s="4" t="str">
        <f t="shared" si="0"/>
        <v/>
      </c>
      <c r="G33" s="44"/>
      <c r="H33" s="44"/>
      <c r="I33" s="44"/>
      <c r="J33" s="1" t="s">
        <v>15</v>
      </c>
      <c r="K33" s="45" t="e">
        <f t="shared" si="1"/>
        <v>#NUM!</v>
      </c>
      <c r="L33" s="45" t="e">
        <f t="shared" si="2"/>
        <v>#NUM!</v>
      </c>
      <c r="M33" s="45" t="e">
        <f t="shared" si="3"/>
        <v>#NUM!</v>
      </c>
      <c r="N33" s="45" t="e">
        <f t="shared" si="4"/>
        <v>#NUM!</v>
      </c>
      <c r="O33" s="45" t="e">
        <f t="shared" si="5"/>
        <v>#NUM!</v>
      </c>
      <c r="P33" s="45" t="e">
        <f t="shared" si="26"/>
        <v>#N/A</v>
      </c>
      <c r="Q33" s="45" t="e">
        <f t="shared" si="6"/>
        <v>#NUM!</v>
      </c>
      <c r="R33" s="45" t="e">
        <f t="shared" si="7"/>
        <v>#NUM!</v>
      </c>
      <c r="S33" s="45" t="e">
        <f t="shared" si="8"/>
        <v>#NUM!</v>
      </c>
      <c r="T33" s="45" t="e">
        <f t="shared" si="9"/>
        <v>#NUM!</v>
      </c>
      <c r="U33" s="45" t="e">
        <f t="shared" si="10"/>
        <v>#N/A</v>
      </c>
      <c r="V33" s="45" t="e">
        <f t="shared" si="11"/>
        <v>#NUM!</v>
      </c>
      <c r="W33" s="45" t="e">
        <f t="shared" si="12"/>
        <v>#NUM!</v>
      </c>
      <c r="X33" s="45" t="e">
        <f t="shared" si="13"/>
        <v>#NUM!</v>
      </c>
      <c r="Y33" s="45" t="e">
        <f t="shared" si="14"/>
        <v>#NUM!</v>
      </c>
      <c r="Z33" s="45" t="e">
        <f t="shared" si="15"/>
        <v>#N/A</v>
      </c>
      <c r="AA33" s="45" t="e">
        <f t="shared" si="16"/>
        <v>#NUM!</v>
      </c>
      <c r="AB33" s="45" t="e">
        <f t="shared" si="17"/>
        <v>#NUM!</v>
      </c>
      <c r="AC33" s="45" t="e">
        <f t="shared" si="18"/>
        <v>#NUM!</v>
      </c>
      <c r="AD33" s="45" t="e">
        <f t="shared" si="19"/>
        <v>#NUM!</v>
      </c>
      <c r="AE33" s="45" t="e">
        <f t="shared" si="20"/>
        <v>#NUM!</v>
      </c>
      <c r="AF33" s="45" t="e">
        <f t="shared" si="21"/>
        <v>#N/A</v>
      </c>
      <c r="AG33" s="45" t="e">
        <f t="shared" si="22"/>
        <v>#NUM!</v>
      </c>
      <c r="AH33" s="45" t="e">
        <f t="shared" si="23"/>
        <v>#NUM!</v>
      </c>
      <c r="AI33" s="45" t="e">
        <f t="shared" si="24"/>
        <v>#NUM!</v>
      </c>
      <c r="AJ33" s="45" t="e">
        <f t="shared" si="25"/>
        <v>#N/A</v>
      </c>
    </row>
    <row r="34" spans="1:36" ht="12.95" customHeight="1" x14ac:dyDescent="0.15">
      <c r="A34" s="44"/>
      <c r="B34" s="77"/>
      <c r="C34" s="77"/>
      <c r="D34" s="44"/>
      <c r="E34" s="44"/>
      <c r="F34" s="4" t="str">
        <f t="shared" si="0"/>
        <v/>
      </c>
      <c r="G34" s="44"/>
      <c r="H34" s="44"/>
      <c r="I34" s="44"/>
      <c r="K34" s="45" t="e">
        <f t="shared" si="1"/>
        <v>#NUM!</v>
      </c>
      <c r="L34" s="45" t="e">
        <f t="shared" si="2"/>
        <v>#NUM!</v>
      </c>
      <c r="M34" s="45" t="e">
        <f t="shared" si="3"/>
        <v>#NUM!</v>
      </c>
      <c r="N34" s="45" t="e">
        <f t="shared" si="4"/>
        <v>#NUM!</v>
      </c>
      <c r="O34" s="45" t="e">
        <f t="shared" si="5"/>
        <v>#NUM!</v>
      </c>
      <c r="P34" s="45" t="e">
        <f t="shared" si="26"/>
        <v>#N/A</v>
      </c>
      <c r="Q34" s="45" t="e">
        <f t="shared" si="6"/>
        <v>#NUM!</v>
      </c>
      <c r="R34" s="45" t="e">
        <f t="shared" si="7"/>
        <v>#NUM!</v>
      </c>
      <c r="S34" s="45" t="e">
        <f t="shared" si="8"/>
        <v>#NUM!</v>
      </c>
      <c r="T34" s="45" t="e">
        <f t="shared" si="9"/>
        <v>#NUM!</v>
      </c>
      <c r="U34" s="45" t="e">
        <f t="shared" si="10"/>
        <v>#N/A</v>
      </c>
      <c r="V34" s="45" t="e">
        <f t="shared" si="11"/>
        <v>#NUM!</v>
      </c>
      <c r="W34" s="45" t="e">
        <f t="shared" si="12"/>
        <v>#NUM!</v>
      </c>
      <c r="X34" s="45" t="e">
        <f t="shared" si="13"/>
        <v>#NUM!</v>
      </c>
      <c r="Y34" s="45" t="e">
        <f t="shared" si="14"/>
        <v>#NUM!</v>
      </c>
      <c r="Z34" s="45" t="e">
        <f t="shared" si="15"/>
        <v>#N/A</v>
      </c>
      <c r="AA34" s="45" t="e">
        <f t="shared" si="16"/>
        <v>#NUM!</v>
      </c>
      <c r="AB34" s="45" t="e">
        <f t="shared" si="17"/>
        <v>#NUM!</v>
      </c>
      <c r="AC34" s="45" t="e">
        <f t="shared" si="18"/>
        <v>#NUM!</v>
      </c>
      <c r="AD34" s="45" t="e">
        <f t="shared" si="19"/>
        <v>#NUM!</v>
      </c>
      <c r="AE34" s="45" t="e">
        <f t="shared" si="20"/>
        <v>#NUM!</v>
      </c>
      <c r="AF34" s="45" t="e">
        <f t="shared" si="21"/>
        <v>#N/A</v>
      </c>
      <c r="AG34" s="45" t="e">
        <f t="shared" si="22"/>
        <v>#NUM!</v>
      </c>
      <c r="AH34" s="45" t="e">
        <f t="shared" si="23"/>
        <v>#NUM!</v>
      </c>
      <c r="AI34" s="45" t="e">
        <f t="shared" si="24"/>
        <v>#NUM!</v>
      </c>
      <c r="AJ34" s="45" t="e">
        <f t="shared" si="25"/>
        <v>#N/A</v>
      </c>
    </row>
    <row r="35" spans="1:36" ht="12.95" customHeight="1" x14ac:dyDescent="0.15">
      <c r="A35" s="44"/>
      <c r="B35" s="77"/>
      <c r="C35" s="77"/>
      <c r="D35" s="44"/>
      <c r="E35" s="44"/>
      <c r="F35" s="4" t="str">
        <f t="shared" si="0"/>
        <v/>
      </c>
      <c r="G35" s="44"/>
      <c r="H35" s="44"/>
      <c r="I35" s="44"/>
      <c r="K35" s="45" t="e">
        <f t="shared" si="1"/>
        <v>#NUM!</v>
      </c>
      <c r="L35" s="45" t="e">
        <f t="shared" si="2"/>
        <v>#NUM!</v>
      </c>
      <c r="M35" s="45" t="e">
        <f t="shared" si="3"/>
        <v>#NUM!</v>
      </c>
      <c r="N35" s="45" t="e">
        <f t="shared" si="4"/>
        <v>#NUM!</v>
      </c>
      <c r="O35" s="45" t="e">
        <f t="shared" si="5"/>
        <v>#NUM!</v>
      </c>
      <c r="P35" s="45" t="e">
        <f t="shared" si="26"/>
        <v>#N/A</v>
      </c>
      <c r="Q35" s="45" t="e">
        <f t="shared" si="6"/>
        <v>#NUM!</v>
      </c>
      <c r="R35" s="45" t="e">
        <f t="shared" si="7"/>
        <v>#NUM!</v>
      </c>
      <c r="S35" s="45" t="e">
        <f t="shared" si="8"/>
        <v>#NUM!</v>
      </c>
      <c r="T35" s="45" t="e">
        <f t="shared" si="9"/>
        <v>#NUM!</v>
      </c>
      <c r="U35" s="45" t="e">
        <f t="shared" si="10"/>
        <v>#N/A</v>
      </c>
      <c r="V35" s="45" t="e">
        <f t="shared" si="11"/>
        <v>#NUM!</v>
      </c>
      <c r="W35" s="45" t="e">
        <f t="shared" si="12"/>
        <v>#NUM!</v>
      </c>
      <c r="X35" s="45" t="e">
        <f t="shared" si="13"/>
        <v>#NUM!</v>
      </c>
      <c r="Y35" s="45" t="e">
        <f t="shared" si="14"/>
        <v>#NUM!</v>
      </c>
      <c r="Z35" s="45" t="e">
        <f t="shared" si="15"/>
        <v>#N/A</v>
      </c>
      <c r="AA35" s="45" t="e">
        <f t="shared" si="16"/>
        <v>#NUM!</v>
      </c>
      <c r="AB35" s="45" t="e">
        <f t="shared" si="17"/>
        <v>#NUM!</v>
      </c>
      <c r="AC35" s="45" t="e">
        <f t="shared" si="18"/>
        <v>#NUM!</v>
      </c>
      <c r="AD35" s="45" t="e">
        <f t="shared" si="19"/>
        <v>#NUM!</v>
      </c>
      <c r="AE35" s="45" t="e">
        <f t="shared" si="20"/>
        <v>#NUM!</v>
      </c>
      <c r="AF35" s="45" t="e">
        <f t="shared" si="21"/>
        <v>#N/A</v>
      </c>
      <c r="AG35" s="45" t="e">
        <f t="shared" si="22"/>
        <v>#NUM!</v>
      </c>
      <c r="AH35" s="45" t="e">
        <f t="shared" si="23"/>
        <v>#NUM!</v>
      </c>
      <c r="AI35" s="45" t="e">
        <f t="shared" si="24"/>
        <v>#NUM!</v>
      </c>
      <c r="AJ35" s="45" t="e">
        <f t="shared" si="25"/>
        <v>#N/A</v>
      </c>
    </row>
    <row r="36" spans="1:36" ht="12.95" customHeight="1" x14ac:dyDescent="0.15">
      <c r="A36" s="44"/>
      <c r="B36" s="77"/>
      <c r="C36" s="77"/>
      <c r="D36" s="44"/>
      <c r="E36" s="44"/>
      <c r="F36" s="4" t="str">
        <f t="shared" si="0"/>
        <v/>
      </c>
      <c r="G36" s="44"/>
      <c r="H36" s="44"/>
      <c r="I36" s="44"/>
      <c r="K36" s="45" t="e">
        <f t="shared" si="1"/>
        <v>#NUM!</v>
      </c>
      <c r="L36" s="45" t="e">
        <f t="shared" si="2"/>
        <v>#NUM!</v>
      </c>
      <c r="M36" s="45" t="e">
        <f t="shared" si="3"/>
        <v>#NUM!</v>
      </c>
      <c r="N36" s="45" t="e">
        <f t="shared" si="4"/>
        <v>#NUM!</v>
      </c>
      <c r="O36" s="45" t="e">
        <f t="shared" si="5"/>
        <v>#NUM!</v>
      </c>
      <c r="P36" s="45" t="e">
        <f t="shared" si="26"/>
        <v>#N/A</v>
      </c>
      <c r="Q36" s="45" t="e">
        <f t="shared" si="6"/>
        <v>#NUM!</v>
      </c>
      <c r="R36" s="45" t="e">
        <f t="shared" si="7"/>
        <v>#NUM!</v>
      </c>
      <c r="S36" s="45" t="e">
        <f t="shared" si="8"/>
        <v>#NUM!</v>
      </c>
      <c r="T36" s="45" t="e">
        <f t="shared" si="9"/>
        <v>#NUM!</v>
      </c>
      <c r="U36" s="45" t="e">
        <f t="shared" si="10"/>
        <v>#N/A</v>
      </c>
      <c r="V36" s="45" t="e">
        <f t="shared" si="11"/>
        <v>#NUM!</v>
      </c>
      <c r="W36" s="45" t="e">
        <f t="shared" si="12"/>
        <v>#NUM!</v>
      </c>
      <c r="X36" s="45" t="e">
        <f t="shared" si="13"/>
        <v>#NUM!</v>
      </c>
      <c r="Y36" s="45" t="e">
        <f t="shared" si="14"/>
        <v>#NUM!</v>
      </c>
      <c r="Z36" s="45" t="e">
        <f t="shared" si="15"/>
        <v>#N/A</v>
      </c>
      <c r="AA36" s="45" t="e">
        <f t="shared" si="16"/>
        <v>#NUM!</v>
      </c>
      <c r="AB36" s="45" t="e">
        <f t="shared" si="17"/>
        <v>#NUM!</v>
      </c>
      <c r="AC36" s="45" t="e">
        <f t="shared" si="18"/>
        <v>#NUM!</v>
      </c>
      <c r="AD36" s="45" t="e">
        <f t="shared" si="19"/>
        <v>#NUM!</v>
      </c>
      <c r="AE36" s="45" t="e">
        <f t="shared" si="20"/>
        <v>#NUM!</v>
      </c>
      <c r="AF36" s="45" t="e">
        <f t="shared" si="21"/>
        <v>#N/A</v>
      </c>
      <c r="AG36" s="45" t="e">
        <f t="shared" si="22"/>
        <v>#NUM!</v>
      </c>
      <c r="AH36" s="45" t="e">
        <f t="shared" si="23"/>
        <v>#NUM!</v>
      </c>
      <c r="AI36" s="45" t="e">
        <f t="shared" si="24"/>
        <v>#NUM!</v>
      </c>
      <c r="AJ36" s="45" t="e">
        <f t="shared" si="25"/>
        <v>#N/A</v>
      </c>
    </row>
    <row r="37" spans="1:36" ht="12.95" customHeight="1" x14ac:dyDescent="0.15">
      <c r="A37" s="44"/>
      <c r="B37" s="77"/>
      <c r="C37" s="77"/>
      <c r="D37" s="44"/>
      <c r="E37" s="44"/>
      <c r="F37" s="4" t="str">
        <f t="shared" si="0"/>
        <v/>
      </c>
      <c r="G37" s="44"/>
      <c r="H37" s="44"/>
      <c r="I37" s="44"/>
      <c r="K37" s="45" t="e">
        <f t="shared" si="1"/>
        <v>#NUM!</v>
      </c>
      <c r="L37" s="45" t="e">
        <f t="shared" si="2"/>
        <v>#NUM!</v>
      </c>
      <c r="M37" s="45" t="e">
        <f t="shared" si="3"/>
        <v>#NUM!</v>
      </c>
      <c r="N37" s="45" t="e">
        <f t="shared" si="4"/>
        <v>#NUM!</v>
      </c>
      <c r="O37" s="45" t="e">
        <f t="shared" si="5"/>
        <v>#NUM!</v>
      </c>
      <c r="P37" s="45" t="e">
        <f t="shared" si="26"/>
        <v>#N/A</v>
      </c>
      <c r="Q37" s="45" t="e">
        <f t="shared" si="6"/>
        <v>#NUM!</v>
      </c>
      <c r="R37" s="45" t="e">
        <f t="shared" si="7"/>
        <v>#NUM!</v>
      </c>
      <c r="S37" s="45" t="e">
        <f t="shared" si="8"/>
        <v>#NUM!</v>
      </c>
      <c r="T37" s="45" t="e">
        <f t="shared" si="9"/>
        <v>#NUM!</v>
      </c>
      <c r="U37" s="45" t="e">
        <f t="shared" si="10"/>
        <v>#N/A</v>
      </c>
      <c r="V37" s="45" t="e">
        <f t="shared" si="11"/>
        <v>#NUM!</v>
      </c>
      <c r="W37" s="45" t="e">
        <f t="shared" si="12"/>
        <v>#NUM!</v>
      </c>
      <c r="X37" s="45" t="e">
        <f t="shared" si="13"/>
        <v>#NUM!</v>
      </c>
      <c r="Y37" s="45" t="e">
        <f t="shared" si="14"/>
        <v>#NUM!</v>
      </c>
      <c r="Z37" s="45" t="e">
        <f t="shared" si="15"/>
        <v>#N/A</v>
      </c>
      <c r="AA37" s="45" t="e">
        <f t="shared" si="16"/>
        <v>#NUM!</v>
      </c>
      <c r="AB37" s="45" t="e">
        <f t="shared" si="17"/>
        <v>#NUM!</v>
      </c>
      <c r="AC37" s="45" t="e">
        <f t="shared" si="18"/>
        <v>#NUM!</v>
      </c>
      <c r="AD37" s="45" t="e">
        <f t="shared" si="19"/>
        <v>#NUM!</v>
      </c>
      <c r="AE37" s="45" t="e">
        <f t="shared" si="20"/>
        <v>#NUM!</v>
      </c>
      <c r="AF37" s="45" t="e">
        <f t="shared" si="21"/>
        <v>#N/A</v>
      </c>
      <c r="AG37" s="45" t="e">
        <f t="shared" si="22"/>
        <v>#NUM!</v>
      </c>
      <c r="AH37" s="45" t="e">
        <f t="shared" si="23"/>
        <v>#NUM!</v>
      </c>
      <c r="AI37" s="45" t="e">
        <f t="shared" si="24"/>
        <v>#NUM!</v>
      </c>
      <c r="AJ37" s="45" t="e">
        <f t="shared" si="25"/>
        <v>#N/A</v>
      </c>
    </row>
    <row r="38" spans="1:36" ht="12.95" customHeight="1" x14ac:dyDescent="0.15">
      <c r="A38" s="44"/>
      <c r="B38" s="77"/>
      <c r="C38" s="77"/>
      <c r="D38" s="44"/>
      <c r="E38" s="44"/>
      <c r="F38" s="4" t="str">
        <f t="shared" si="0"/>
        <v/>
      </c>
      <c r="G38" s="44"/>
      <c r="H38" s="44"/>
      <c r="I38" s="44"/>
      <c r="K38" s="45" t="e">
        <f t="shared" si="1"/>
        <v>#NUM!</v>
      </c>
      <c r="L38" s="45" t="e">
        <f t="shared" si="2"/>
        <v>#NUM!</v>
      </c>
      <c r="M38" s="45" t="e">
        <f t="shared" si="3"/>
        <v>#NUM!</v>
      </c>
      <c r="N38" s="45" t="e">
        <f t="shared" si="4"/>
        <v>#NUM!</v>
      </c>
      <c r="O38" s="45" t="e">
        <f t="shared" si="5"/>
        <v>#NUM!</v>
      </c>
      <c r="P38" s="45" t="e">
        <f t="shared" si="26"/>
        <v>#N/A</v>
      </c>
      <c r="Q38" s="45" t="e">
        <f t="shared" si="6"/>
        <v>#NUM!</v>
      </c>
      <c r="R38" s="45" t="e">
        <f t="shared" si="7"/>
        <v>#NUM!</v>
      </c>
      <c r="S38" s="45" t="e">
        <f t="shared" si="8"/>
        <v>#NUM!</v>
      </c>
      <c r="T38" s="45" t="e">
        <f t="shared" si="9"/>
        <v>#NUM!</v>
      </c>
      <c r="U38" s="45" t="e">
        <f t="shared" si="10"/>
        <v>#N/A</v>
      </c>
      <c r="V38" s="45" t="e">
        <f t="shared" si="11"/>
        <v>#NUM!</v>
      </c>
      <c r="W38" s="45" t="e">
        <f t="shared" si="12"/>
        <v>#NUM!</v>
      </c>
      <c r="X38" s="45" t="e">
        <f t="shared" si="13"/>
        <v>#NUM!</v>
      </c>
      <c r="Y38" s="45" t="e">
        <f t="shared" si="14"/>
        <v>#NUM!</v>
      </c>
      <c r="Z38" s="45" t="e">
        <f t="shared" si="15"/>
        <v>#N/A</v>
      </c>
      <c r="AA38" s="45" t="e">
        <f t="shared" si="16"/>
        <v>#NUM!</v>
      </c>
      <c r="AB38" s="45" t="e">
        <f t="shared" si="17"/>
        <v>#NUM!</v>
      </c>
      <c r="AC38" s="45" t="e">
        <f t="shared" si="18"/>
        <v>#NUM!</v>
      </c>
      <c r="AD38" s="45" t="e">
        <f t="shared" si="19"/>
        <v>#NUM!</v>
      </c>
      <c r="AE38" s="45" t="e">
        <f t="shared" si="20"/>
        <v>#NUM!</v>
      </c>
      <c r="AF38" s="45" t="e">
        <f t="shared" si="21"/>
        <v>#N/A</v>
      </c>
      <c r="AG38" s="45" t="e">
        <f t="shared" si="22"/>
        <v>#NUM!</v>
      </c>
      <c r="AH38" s="45" t="e">
        <f t="shared" si="23"/>
        <v>#NUM!</v>
      </c>
      <c r="AI38" s="45" t="e">
        <f t="shared" si="24"/>
        <v>#NUM!</v>
      </c>
      <c r="AJ38" s="45" t="e">
        <f t="shared" si="25"/>
        <v>#N/A</v>
      </c>
    </row>
    <row r="39" spans="1:36" ht="12.95" customHeight="1" x14ac:dyDescent="0.15">
      <c r="A39" s="44"/>
      <c r="B39" s="77"/>
      <c r="C39" s="77"/>
      <c r="D39" s="44"/>
      <c r="E39" s="44"/>
      <c r="F39" s="4" t="str">
        <f t="shared" si="0"/>
        <v/>
      </c>
      <c r="G39" s="44"/>
      <c r="H39" s="44"/>
      <c r="I39" s="44"/>
      <c r="K39" s="45" t="e">
        <f t="shared" si="1"/>
        <v>#NUM!</v>
      </c>
      <c r="L39" s="45" t="e">
        <f t="shared" si="2"/>
        <v>#NUM!</v>
      </c>
      <c r="M39" s="45" t="e">
        <f t="shared" si="3"/>
        <v>#NUM!</v>
      </c>
      <c r="N39" s="45" t="e">
        <f t="shared" si="4"/>
        <v>#NUM!</v>
      </c>
      <c r="O39" s="45" t="e">
        <f t="shared" si="5"/>
        <v>#NUM!</v>
      </c>
      <c r="P39" s="45" t="e">
        <f t="shared" si="26"/>
        <v>#N/A</v>
      </c>
      <c r="Q39" s="45" t="e">
        <f t="shared" si="6"/>
        <v>#NUM!</v>
      </c>
      <c r="R39" s="45" t="e">
        <f t="shared" si="7"/>
        <v>#NUM!</v>
      </c>
      <c r="S39" s="45" t="e">
        <f t="shared" si="8"/>
        <v>#NUM!</v>
      </c>
      <c r="T39" s="45" t="e">
        <f t="shared" si="9"/>
        <v>#NUM!</v>
      </c>
      <c r="U39" s="45" t="e">
        <f t="shared" si="10"/>
        <v>#N/A</v>
      </c>
      <c r="V39" s="45" t="e">
        <f t="shared" si="11"/>
        <v>#NUM!</v>
      </c>
      <c r="W39" s="45" t="e">
        <f t="shared" si="12"/>
        <v>#NUM!</v>
      </c>
      <c r="X39" s="45" t="e">
        <f t="shared" si="13"/>
        <v>#NUM!</v>
      </c>
      <c r="Y39" s="45" t="e">
        <f t="shared" si="14"/>
        <v>#NUM!</v>
      </c>
      <c r="Z39" s="45" t="e">
        <f t="shared" si="15"/>
        <v>#N/A</v>
      </c>
      <c r="AA39" s="45" t="e">
        <f t="shared" si="16"/>
        <v>#NUM!</v>
      </c>
      <c r="AB39" s="45" t="e">
        <f t="shared" si="17"/>
        <v>#NUM!</v>
      </c>
      <c r="AC39" s="45" t="e">
        <f t="shared" si="18"/>
        <v>#NUM!</v>
      </c>
      <c r="AD39" s="45" t="e">
        <f t="shared" si="19"/>
        <v>#NUM!</v>
      </c>
      <c r="AE39" s="45" t="e">
        <f t="shared" si="20"/>
        <v>#NUM!</v>
      </c>
      <c r="AF39" s="45" t="e">
        <f t="shared" si="21"/>
        <v>#N/A</v>
      </c>
      <c r="AG39" s="45" t="e">
        <f t="shared" si="22"/>
        <v>#NUM!</v>
      </c>
      <c r="AH39" s="45" t="e">
        <f t="shared" si="23"/>
        <v>#NUM!</v>
      </c>
      <c r="AI39" s="45" t="e">
        <f t="shared" si="24"/>
        <v>#NUM!</v>
      </c>
      <c r="AJ39" s="45" t="e">
        <f t="shared" si="25"/>
        <v>#N/A</v>
      </c>
    </row>
    <row r="40" spans="1:36" ht="12.95" customHeight="1" x14ac:dyDescent="0.15">
      <c r="A40" s="44"/>
      <c r="B40" s="77"/>
      <c r="C40" s="77"/>
      <c r="D40" s="44"/>
      <c r="E40" s="44"/>
      <c r="F40" s="4" t="str">
        <f t="shared" si="0"/>
        <v/>
      </c>
      <c r="G40" s="44"/>
      <c r="H40" s="44"/>
      <c r="I40" s="44"/>
      <c r="K40" s="45" t="e">
        <f t="shared" si="1"/>
        <v>#NUM!</v>
      </c>
      <c r="L40" s="45" t="e">
        <f t="shared" si="2"/>
        <v>#NUM!</v>
      </c>
      <c r="M40" s="45" t="e">
        <f t="shared" si="3"/>
        <v>#NUM!</v>
      </c>
      <c r="N40" s="45" t="e">
        <f t="shared" si="4"/>
        <v>#NUM!</v>
      </c>
      <c r="O40" s="45" t="e">
        <f t="shared" si="5"/>
        <v>#NUM!</v>
      </c>
      <c r="P40" s="45" t="e">
        <f t="shared" si="26"/>
        <v>#N/A</v>
      </c>
      <c r="Q40" s="45" t="e">
        <f t="shared" si="6"/>
        <v>#NUM!</v>
      </c>
      <c r="R40" s="45" t="e">
        <f t="shared" si="7"/>
        <v>#NUM!</v>
      </c>
      <c r="S40" s="45" t="e">
        <f t="shared" si="8"/>
        <v>#NUM!</v>
      </c>
      <c r="T40" s="45" t="e">
        <f t="shared" si="9"/>
        <v>#NUM!</v>
      </c>
      <c r="U40" s="45" t="e">
        <f t="shared" si="10"/>
        <v>#N/A</v>
      </c>
      <c r="V40" s="45" t="e">
        <f t="shared" si="11"/>
        <v>#NUM!</v>
      </c>
      <c r="W40" s="45" t="e">
        <f t="shared" si="12"/>
        <v>#NUM!</v>
      </c>
      <c r="X40" s="45" t="e">
        <f t="shared" si="13"/>
        <v>#NUM!</v>
      </c>
      <c r="Y40" s="45" t="e">
        <f t="shared" si="14"/>
        <v>#NUM!</v>
      </c>
      <c r="Z40" s="45" t="e">
        <f t="shared" si="15"/>
        <v>#N/A</v>
      </c>
      <c r="AA40" s="45" t="e">
        <f t="shared" si="16"/>
        <v>#NUM!</v>
      </c>
      <c r="AB40" s="45" t="e">
        <f t="shared" si="17"/>
        <v>#NUM!</v>
      </c>
      <c r="AC40" s="45" t="e">
        <f t="shared" si="18"/>
        <v>#NUM!</v>
      </c>
      <c r="AD40" s="45" t="e">
        <f t="shared" si="19"/>
        <v>#NUM!</v>
      </c>
      <c r="AE40" s="45" t="e">
        <f t="shared" si="20"/>
        <v>#NUM!</v>
      </c>
      <c r="AF40" s="45" t="e">
        <f t="shared" si="21"/>
        <v>#N/A</v>
      </c>
      <c r="AG40" s="45" t="e">
        <f t="shared" si="22"/>
        <v>#NUM!</v>
      </c>
      <c r="AH40" s="45" t="e">
        <f t="shared" si="23"/>
        <v>#NUM!</v>
      </c>
      <c r="AI40" s="45" t="e">
        <f t="shared" si="24"/>
        <v>#NUM!</v>
      </c>
      <c r="AJ40" s="45" t="e">
        <f t="shared" si="25"/>
        <v>#N/A</v>
      </c>
    </row>
    <row r="41" spans="1:36" ht="12.95" customHeight="1" x14ac:dyDescent="0.15">
      <c r="A41" s="44"/>
      <c r="B41" s="77"/>
      <c r="C41" s="77"/>
      <c r="D41" s="44"/>
      <c r="E41" s="44"/>
      <c r="F41" s="4" t="str">
        <f t="shared" si="0"/>
        <v/>
      </c>
      <c r="G41" s="44"/>
      <c r="H41" s="44"/>
      <c r="I41" s="44"/>
      <c r="K41" s="45" t="e">
        <f t="shared" si="1"/>
        <v>#NUM!</v>
      </c>
      <c r="L41" s="45" t="e">
        <f t="shared" si="2"/>
        <v>#NUM!</v>
      </c>
      <c r="M41" s="45" t="e">
        <f t="shared" si="3"/>
        <v>#NUM!</v>
      </c>
      <c r="N41" s="45" t="e">
        <f t="shared" si="4"/>
        <v>#NUM!</v>
      </c>
      <c r="O41" s="45" t="e">
        <f t="shared" si="5"/>
        <v>#NUM!</v>
      </c>
      <c r="P41" s="45" t="e">
        <f t="shared" si="26"/>
        <v>#N/A</v>
      </c>
      <c r="Q41" s="45" t="e">
        <f t="shared" si="6"/>
        <v>#NUM!</v>
      </c>
      <c r="R41" s="45" t="e">
        <f t="shared" si="7"/>
        <v>#NUM!</v>
      </c>
      <c r="S41" s="45" t="e">
        <f t="shared" si="8"/>
        <v>#NUM!</v>
      </c>
      <c r="T41" s="45" t="e">
        <f t="shared" si="9"/>
        <v>#NUM!</v>
      </c>
      <c r="U41" s="45" t="e">
        <f t="shared" si="10"/>
        <v>#N/A</v>
      </c>
      <c r="V41" s="45" t="e">
        <f t="shared" si="11"/>
        <v>#NUM!</v>
      </c>
      <c r="W41" s="45" t="e">
        <f t="shared" si="12"/>
        <v>#NUM!</v>
      </c>
      <c r="X41" s="45" t="e">
        <f t="shared" si="13"/>
        <v>#NUM!</v>
      </c>
      <c r="Y41" s="45" t="e">
        <f t="shared" si="14"/>
        <v>#NUM!</v>
      </c>
      <c r="Z41" s="45" t="e">
        <f t="shared" si="15"/>
        <v>#N/A</v>
      </c>
      <c r="AA41" s="45" t="e">
        <f t="shared" si="16"/>
        <v>#NUM!</v>
      </c>
      <c r="AB41" s="45" t="e">
        <f t="shared" si="17"/>
        <v>#NUM!</v>
      </c>
      <c r="AC41" s="45" t="e">
        <f t="shared" si="18"/>
        <v>#NUM!</v>
      </c>
      <c r="AD41" s="45" t="e">
        <f t="shared" si="19"/>
        <v>#NUM!</v>
      </c>
      <c r="AE41" s="45" t="e">
        <f t="shared" si="20"/>
        <v>#NUM!</v>
      </c>
      <c r="AF41" s="45" t="e">
        <f t="shared" si="21"/>
        <v>#N/A</v>
      </c>
      <c r="AG41" s="45" t="e">
        <f t="shared" si="22"/>
        <v>#NUM!</v>
      </c>
      <c r="AH41" s="45" t="e">
        <f t="shared" si="23"/>
        <v>#NUM!</v>
      </c>
      <c r="AI41" s="45" t="e">
        <f t="shared" si="24"/>
        <v>#NUM!</v>
      </c>
      <c r="AJ41" s="45" t="e">
        <f t="shared" si="25"/>
        <v>#N/A</v>
      </c>
    </row>
    <row r="42" spans="1:36" ht="12.95" customHeight="1" x14ac:dyDescent="0.15">
      <c r="A42" s="44"/>
      <c r="B42" s="77"/>
      <c r="C42" s="77"/>
      <c r="D42" s="44"/>
      <c r="E42" s="44"/>
      <c r="F42" s="4" t="str">
        <f t="shared" si="0"/>
        <v/>
      </c>
      <c r="G42" s="44"/>
      <c r="H42" s="44"/>
      <c r="I42" s="44"/>
      <c r="K42" s="45" t="e">
        <f t="shared" si="1"/>
        <v>#NUM!</v>
      </c>
      <c r="L42" s="45" t="e">
        <f t="shared" si="2"/>
        <v>#NUM!</v>
      </c>
      <c r="M42" s="45" t="e">
        <f t="shared" si="3"/>
        <v>#NUM!</v>
      </c>
      <c r="N42" s="45" t="e">
        <f t="shared" si="4"/>
        <v>#NUM!</v>
      </c>
      <c r="O42" s="45" t="e">
        <f t="shared" si="5"/>
        <v>#NUM!</v>
      </c>
      <c r="P42" s="45" t="e">
        <f t="shared" si="26"/>
        <v>#N/A</v>
      </c>
      <c r="Q42" s="45" t="e">
        <f t="shared" si="6"/>
        <v>#NUM!</v>
      </c>
      <c r="R42" s="45" t="e">
        <f t="shared" si="7"/>
        <v>#NUM!</v>
      </c>
      <c r="S42" s="45" t="e">
        <f t="shared" si="8"/>
        <v>#NUM!</v>
      </c>
      <c r="T42" s="45" t="e">
        <f t="shared" si="9"/>
        <v>#NUM!</v>
      </c>
      <c r="U42" s="45" t="e">
        <f t="shared" si="10"/>
        <v>#N/A</v>
      </c>
      <c r="V42" s="45" t="e">
        <f t="shared" si="11"/>
        <v>#NUM!</v>
      </c>
      <c r="W42" s="45" t="e">
        <f t="shared" si="12"/>
        <v>#NUM!</v>
      </c>
      <c r="X42" s="45" t="e">
        <f t="shared" si="13"/>
        <v>#NUM!</v>
      </c>
      <c r="Y42" s="45" t="e">
        <f t="shared" si="14"/>
        <v>#NUM!</v>
      </c>
      <c r="Z42" s="45" t="e">
        <f t="shared" si="15"/>
        <v>#N/A</v>
      </c>
      <c r="AA42" s="45" t="e">
        <f t="shared" si="16"/>
        <v>#NUM!</v>
      </c>
      <c r="AB42" s="45" t="e">
        <f t="shared" si="17"/>
        <v>#NUM!</v>
      </c>
      <c r="AC42" s="45" t="e">
        <f t="shared" si="18"/>
        <v>#NUM!</v>
      </c>
      <c r="AD42" s="45" t="e">
        <f t="shared" si="19"/>
        <v>#NUM!</v>
      </c>
      <c r="AE42" s="45" t="e">
        <f t="shared" si="20"/>
        <v>#NUM!</v>
      </c>
      <c r="AF42" s="45" t="e">
        <f t="shared" si="21"/>
        <v>#N/A</v>
      </c>
      <c r="AG42" s="45" t="e">
        <f t="shared" si="22"/>
        <v>#NUM!</v>
      </c>
      <c r="AH42" s="45" t="e">
        <f t="shared" si="23"/>
        <v>#NUM!</v>
      </c>
      <c r="AI42" s="45" t="e">
        <f t="shared" si="24"/>
        <v>#NUM!</v>
      </c>
      <c r="AJ42" s="45" t="e">
        <f t="shared" si="25"/>
        <v>#N/A</v>
      </c>
    </row>
    <row r="43" spans="1:36" ht="12.95" customHeight="1" x14ac:dyDescent="0.15">
      <c r="A43" s="44"/>
      <c r="B43" s="77"/>
      <c r="C43" s="77"/>
      <c r="D43" s="44"/>
      <c r="E43" s="44"/>
      <c r="F43" s="4" t="str">
        <f t="shared" si="0"/>
        <v/>
      </c>
      <c r="G43" s="44"/>
      <c r="H43" s="44"/>
      <c r="I43" s="44"/>
      <c r="K43" s="45" t="e">
        <f t="shared" si="1"/>
        <v>#NUM!</v>
      </c>
      <c r="L43" s="45" t="e">
        <f t="shared" si="2"/>
        <v>#NUM!</v>
      </c>
      <c r="M43" s="45" t="e">
        <f t="shared" si="3"/>
        <v>#NUM!</v>
      </c>
      <c r="N43" s="45" t="e">
        <f t="shared" si="4"/>
        <v>#NUM!</v>
      </c>
      <c r="O43" s="45" t="e">
        <f t="shared" si="5"/>
        <v>#NUM!</v>
      </c>
      <c r="P43" s="45" t="e">
        <f t="shared" si="26"/>
        <v>#N/A</v>
      </c>
      <c r="Q43" s="45" t="e">
        <f t="shared" si="6"/>
        <v>#NUM!</v>
      </c>
      <c r="R43" s="45" t="e">
        <f t="shared" si="7"/>
        <v>#NUM!</v>
      </c>
      <c r="S43" s="45" t="e">
        <f t="shared" si="8"/>
        <v>#NUM!</v>
      </c>
      <c r="T43" s="45" t="e">
        <f t="shared" si="9"/>
        <v>#NUM!</v>
      </c>
      <c r="U43" s="45" t="e">
        <f t="shared" si="10"/>
        <v>#N/A</v>
      </c>
      <c r="V43" s="45" t="e">
        <f t="shared" si="11"/>
        <v>#NUM!</v>
      </c>
      <c r="W43" s="45" t="e">
        <f t="shared" si="12"/>
        <v>#NUM!</v>
      </c>
      <c r="X43" s="45" t="e">
        <f t="shared" si="13"/>
        <v>#NUM!</v>
      </c>
      <c r="Y43" s="45" t="e">
        <f t="shared" si="14"/>
        <v>#NUM!</v>
      </c>
      <c r="Z43" s="45" t="e">
        <f t="shared" si="15"/>
        <v>#N/A</v>
      </c>
      <c r="AA43" s="45" t="e">
        <f t="shared" si="16"/>
        <v>#NUM!</v>
      </c>
      <c r="AB43" s="45" t="e">
        <f t="shared" si="17"/>
        <v>#NUM!</v>
      </c>
      <c r="AC43" s="45" t="e">
        <f t="shared" si="18"/>
        <v>#NUM!</v>
      </c>
      <c r="AD43" s="45" t="e">
        <f t="shared" si="19"/>
        <v>#NUM!</v>
      </c>
      <c r="AE43" s="45" t="e">
        <f t="shared" si="20"/>
        <v>#NUM!</v>
      </c>
      <c r="AF43" s="45" t="e">
        <f t="shared" si="21"/>
        <v>#N/A</v>
      </c>
      <c r="AG43" s="45" t="e">
        <f t="shared" si="22"/>
        <v>#NUM!</v>
      </c>
      <c r="AH43" s="45" t="e">
        <f t="shared" si="23"/>
        <v>#NUM!</v>
      </c>
      <c r="AI43" s="45" t="e">
        <f t="shared" si="24"/>
        <v>#NUM!</v>
      </c>
      <c r="AJ43" s="45" t="e">
        <f t="shared" si="25"/>
        <v>#N/A</v>
      </c>
    </row>
    <row r="44" spans="1:36" ht="12.95" customHeight="1" x14ac:dyDescent="0.15">
      <c r="A44" s="9"/>
      <c r="B44" s="10"/>
      <c r="C44" s="10"/>
      <c r="D44" s="9"/>
      <c r="E44" s="9"/>
      <c r="F44" s="9"/>
      <c r="G44" s="9"/>
      <c r="H44" s="10"/>
      <c r="I44" s="10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</row>
    <row r="45" spans="1:36" ht="12.95" customHeight="1" x14ac:dyDescent="0.15">
      <c r="A45" s="12" t="s">
        <v>16</v>
      </c>
      <c r="B45" s="13"/>
      <c r="C45" s="13"/>
      <c r="D45" s="12"/>
      <c r="E45" s="12"/>
      <c r="F45" s="12"/>
      <c r="G45" s="12"/>
      <c r="H45" s="13"/>
      <c r="I45" s="14" t="s">
        <v>17</v>
      </c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</row>
    <row r="46" spans="1:36" ht="12.95" customHeight="1" x14ac:dyDescent="0.15">
      <c r="A46" s="72"/>
      <c r="B46" s="73"/>
      <c r="C46" s="44" t="s">
        <v>18</v>
      </c>
      <c r="D46" s="44" t="s">
        <v>19</v>
      </c>
      <c r="E46" s="44" t="s">
        <v>20</v>
      </c>
      <c r="F46" s="11"/>
      <c r="G46" s="5" t="s">
        <v>21</v>
      </c>
      <c r="H46" s="13"/>
      <c r="I46" s="74" t="s">
        <v>72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</row>
    <row r="47" spans="1:36" ht="12.95" customHeight="1" x14ac:dyDescent="0.15">
      <c r="A47" s="70" t="s">
        <v>22</v>
      </c>
      <c r="B47" s="71"/>
      <c r="C47" s="15">
        <f>E47-D47</f>
        <v>10</v>
      </c>
      <c r="D47" s="15">
        <f>COUNTIF(G4:G43,"*下層*")</f>
        <v>0</v>
      </c>
      <c r="E47" s="15">
        <f>COUNTA(A4:A43)</f>
        <v>10</v>
      </c>
      <c r="F47" s="11"/>
      <c r="G47" s="16">
        <f>C47*100</f>
        <v>1000</v>
      </c>
      <c r="H47" s="13"/>
      <c r="I47" s="75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</row>
    <row r="48" spans="1:36" ht="12.95" customHeight="1" x14ac:dyDescent="0.15">
      <c r="A48" s="70" t="s">
        <v>23</v>
      </c>
      <c r="B48" s="71"/>
      <c r="C48" s="15">
        <f>ROUND(SUMIF(G4:G43,"&lt;&gt;*下層*",E4:E43)/C47,0)</f>
        <v>14</v>
      </c>
      <c r="D48" s="15" t="str">
        <f>IF(D47&gt;0,ROUND(SUMIF(G4:G43,"*下層*",E4:E43)/D47,0),"")</f>
        <v/>
      </c>
      <c r="E48" s="15">
        <f>ROUND(SUM(E4:E43)/E47,0)</f>
        <v>14</v>
      </c>
      <c r="F48" s="14"/>
      <c r="G48" s="16">
        <f>C48</f>
        <v>14</v>
      </c>
      <c r="H48" s="14"/>
      <c r="I48" s="75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</row>
    <row r="49" spans="1:36" ht="12.95" customHeight="1" x14ac:dyDescent="0.15">
      <c r="A49" s="70" t="s">
        <v>24</v>
      </c>
      <c r="B49" s="71"/>
      <c r="C49" s="15">
        <f>ROUND(SUMIF(G4:G43,"&lt;&gt;*下層*",D4:D43)/C47,0)</f>
        <v>21</v>
      </c>
      <c r="D49" s="15" t="str">
        <f>IF(D47&gt;0,ROUND(SUMIF(G4:G43,"*下層*",D4:D43)/D47,0),"")</f>
        <v/>
      </c>
      <c r="E49" s="15">
        <f>ROUND(SUM(D4:D43)/E47,0)</f>
        <v>21</v>
      </c>
      <c r="F49" s="14"/>
      <c r="G49" s="16">
        <f>C49</f>
        <v>21</v>
      </c>
      <c r="H49" s="14"/>
      <c r="I49" s="75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</row>
    <row r="50" spans="1:36" ht="12.95" customHeight="1" x14ac:dyDescent="0.15">
      <c r="A50" s="70" t="s">
        <v>25</v>
      </c>
      <c r="B50" s="71"/>
      <c r="C50" s="4">
        <f>E50-D50</f>
        <v>2.66</v>
      </c>
      <c r="D50" s="17">
        <f>SUMIF(G4:G43,"*下層*",F4:F43)</f>
        <v>0</v>
      </c>
      <c r="E50" s="4">
        <f>SUM(F4:F43)</f>
        <v>2.66</v>
      </c>
      <c r="F50" s="14"/>
      <c r="G50" s="18">
        <f>C50*100</f>
        <v>266</v>
      </c>
      <c r="H50" s="14"/>
      <c r="I50" s="75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 spans="1:36" ht="12.95" customHeight="1" x14ac:dyDescent="0.15">
      <c r="A51" s="12"/>
      <c r="B51" s="13"/>
      <c r="C51" s="13"/>
      <c r="D51" s="12"/>
      <c r="E51" s="12"/>
      <c r="F51" s="12"/>
      <c r="G51" s="19" t="str">
        <f>"形状比＝"&amp;ROUND(G48/G49*100,0)&amp;"、Sr＝"&amp;ROUND((10000/G47)^0.5/G48*100,0)</f>
        <v>形状比＝67、Sr＝23</v>
      </c>
      <c r="H51" s="13"/>
      <c r="I51" s="75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 spans="1:36" ht="12.95" customHeight="1" x14ac:dyDescent="0.15">
      <c r="A52" s="12" t="s">
        <v>26</v>
      </c>
      <c r="B52" s="13"/>
      <c r="C52" s="13"/>
      <c r="D52" s="12"/>
      <c r="E52" s="12"/>
      <c r="F52" s="12"/>
      <c r="G52" s="12"/>
      <c r="H52" s="13"/>
      <c r="I52" s="75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1:36" ht="12.95" customHeight="1" x14ac:dyDescent="0.15">
      <c r="A53" s="72"/>
      <c r="B53" s="73"/>
      <c r="C53" s="44" t="s">
        <v>18</v>
      </c>
      <c r="D53" s="44" t="s">
        <v>19</v>
      </c>
      <c r="E53" s="44" t="s">
        <v>20</v>
      </c>
      <c r="F53" s="11"/>
      <c r="G53" s="5" t="s">
        <v>21</v>
      </c>
      <c r="H53" s="13"/>
      <c r="I53" s="75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</row>
    <row r="54" spans="1:36" ht="12.95" customHeight="1" x14ac:dyDescent="0.15">
      <c r="A54" s="70" t="s">
        <v>27</v>
      </c>
      <c r="B54" s="71"/>
      <c r="C54" s="15">
        <f>COUNTIF(H4:H43,"○")</f>
        <v>3</v>
      </c>
      <c r="D54" s="15">
        <f>COUNTIF(H4:H43,"▲")</f>
        <v>0</v>
      </c>
      <c r="E54" s="15">
        <f>COUNTA(H4:H43)</f>
        <v>3</v>
      </c>
      <c r="F54" s="11"/>
      <c r="G54" s="16">
        <f>C54*100</f>
        <v>300</v>
      </c>
      <c r="H54" s="13"/>
      <c r="I54" s="75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</row>
    <row r="55" spans="1:36" ht="12.95" customHeight="1" x14ac:dyDescent="0.15">
      <c r="A55" s="70" t="s">
        <v>23</v>
      </c>
      <c r="B55" s="71"/>
      <c r="C55" s="15">
        <f>IF(C54&gt;0,ROUND(SUMIF(H4:H43,"○",E4:E43)/C54,0),"")</f>
        <v>10</v>
      </c>
      <c r="D55" s="15" t="str">
        <f>IF(D54&gt;0,ROUND(SUMIF(H4:H43,"▲",E4:E43)/D54,0),"")</f>
        <v/>
      </c>
      <c r="E55" s="15">
        <f>ROUND(SUMIF(H4:H43,"*",E4:E43)/E54,0)</f>
        <v>10</v>
      </c>
      <c r="F55" s="14"/>
      <c r="G55" s="16">
        <f>C55</f>
        <v>10</v>
      </c>
      <c r="H55" s="14"/>
      <c r="I55" s="75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 spans="1:36" ht="12.95" customHeight="1" x14ac:dyDescent="0.15">
      <c r="A56" s="70" t="s">
        <v>24</v>
      </c>
      <c r="B56" s="71"/>
      <c r="C56" s="15">
        <f>IF(C54&gt;0,ROUND(SUMIF(H4:H43,"○",D4:D43)/C54,0),"")</f>
        <v>18</v>
      </c>
      <c r="D56" s="15" t="str">
        <f>IF(D54&gt;0,ROUND(SUMIF(H4:H43,"▲",D4:D43)/D54,0),"")</f>
        <v/>
      </c>
      <c r="E56" s="15">
        <f>ROUND(SUMIF(H4:H43,"*",D4:D43)/E54,0)</f>
        <v>18</v>
      </c>
      <c r="F56" s="14"/>
      <c r="G56" s="16">
        <f>C56</f>
        <v>18</v>
      </c>
      <c r="H56" s="14"/>
      <c r="I56" s="75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</row>
    <row r="57" spans="1:36" ht="12.95" customHeight="1" x14ac:dyDescent="0.15">
      <c r="A57" s="70" t="s">
        <v>25</v>
      </c>
      <c r="B57" s="71"/>
      <c r="C57" s="17">
        <f>SUMIF(H4:H43,"○",F4:F43)</f>
        <v>0.45</v>
      </c>
      <c r="D57" s="17">
        <f>SUMIF(H4:H43,"▲",F4:F43)</f>
        <v>0</v>
      </c>
      <c r="E57" s="17">
        <f>SUM(C57:D57)</f>
        <v>0.45</v>
      </c>
      <c r="F57" s="14"/>
      <c r="G57" s="20">
        <f>C57*100</f>
        <v>45</v>
      </c>
      <c r="H57" s="14"/>
      <c r="I57" s="75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</row>
    <row r="58" spans="1:36" ht="12.95" customHeight="1" x14ac:dyDescent="0.15">
      <c r="A58" s="12"/>
      <c r="B58" s="13"/>
      <c r="C58" s="13"/>
      <c r="D58" s="12"/>
      <c r="E58" s="12"/>
      <c r="F58" s="12"/>
      <c r="G58" s="12"/>
      <c r="H58" s="13"/>
      <c r="I58" s="75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</row>
    <row r="59" spans="1:36" ht="12.95" customHeight="1" x14ac:dyDescent="0.15">
      <c r="A59" s="12" t="s">
        <v>28</v>
      </c>
      <c r="B59" s="13"/>
      <c r="C59" s="13"/>
      <c r="D59" s="12"/>
      <c r="E59" s="12"/>
      <c r="F59" s="12"/>
      <c r="G59" s="11"/>
      <c r="H59" s="11"/>
      <c r="I59" s="75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</row>
    <row r="60" spans="1:36" ht="12.95" customHeight="1" x14ac:dyDescent="0.15">
      <c r="A60" s="72"/>
      <c r="B60" s="73"/>
      <c r="C60" s="44" t="s">
        <v>18</v>
      </c>
      <c r="D60" s="44" t="s">
        <v>19</v>
      </c>
      <c r="E60" s="44" t="s">
        <v>20</v>
      </c>
      <c r="F60" s="11"/>
      <c r="G60" s="14"/>
      <c r="H60" s="11"/>
      <c r="I60" s="75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</row>
    <row r="61" spans="1:36" ht="12.95" customHeight="1" x14ac:dyDescent="0.15">
      <c r="A61" s="70" t="s">
        <v>29</v>
      </c>
      <c r="B61" s="71"/>
      <c r="C61" s="21">
        <f>ROUND(C54/C47*100,1)</f>
        <v>30</v>
      </c>
      <c r="D61" s="21" t="str">
        <f>IF(D47&gt;0,ROUND(D54/D47*100,1),"")</f>
        <v/>
      </c>
      <c r="E61" s="21">
        <f>ROUND(E54/E47*100,1)</f>
        <v>30</v>
      </c>
      <c r="F61" s="11"/>
      <c r="G61" s="14"/>
      <c r="H61" s="11"/>
      <c r="I61" s="76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</row>
    <row r="62" spans="1:36" ht="12.95" customHeight="1" x14ac:dyDescent="0.15">
      <c r="A62" s="70" t="s">
        <v>30</v>
      </c>
      <c r="B62" s="71"/>
      <c r="C62" s="21">
        <f>ROUND(C57/C50*100,1)</f>
        <v>16.899999999999999</v>
      </c>
      <c r="D62" s="21" t="str">
        <f>IF(D47&gt;0,ROUND(D57/D50*100,1),"")</f>
        <v/>
      </c>
      <c r="E62" s="21">
        <f>ROUND(E57/E50*100,1)</f>
        <v>16.899999999999999</v>
      </c>
      <c r="F62" s="11"/>
      <c r="G62" s="11"/>
      <c r="H62" s="11"/>
      <c r="I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</row>
    <row r="63" spans="1:36" ht="12.95" customHeight="1" x14ac:dyDescent="0.15">
      <c r="A63" s="22"/>
      <c r="B63" s="22"/>
      <c r="C63" s="22"/>
      <c r="D63" s="22"/>
      <c r="E63" s="22"/>
      <c r="F63" s="22"/>
      <c r="G63" s="22"/>
      <c r="H63" s="22"/>
      <c r="I63" s="22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</row>
    <row r="64" spans="1:36" ht="12.95" customHeight="1" x14ac:dyDescent="0.15">
      <c r="A64" s="12" t="s">
        <v>31</v>
      </c>
      <c r="B64" s="13"/>
      <c r="C64" s="13"/>
      <c r="D64" s="12"/>
      <c r="E64" s="12"/>
      <c r="F64" s="12"/>
      <c r="G64" s="12"/>
      <c r="H64" s="22"/>
      <c r="I64" s="22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</row>
    <row r="65" spans="1:36" ht="12.95" customHeight="1" x14ac:dyDescent="0.15">
      <c r="A65" s="72"/>
      <c r="B65" s="73"/>
      <c r="C65" s="44" t="s">
        <v>18</v>
      </c>
      <c r="D65" s="44" t="s">
        <v>19</v>
      </c>
      <c r="E65" s="44" t="s">
        <v>20</v>
      </c>
      <c r="F65" s="11"/>
      <c r="G65" s="5" t="s">
        <v>21</v>
      </c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</row>
    <row r="66" spans="1:36" ht="12.95" customHeight="1" x14ac:dyDescent="0.15">
      <c r="A66" s="70" t="s">
        <v>22</v>
      </c>
      <c r="B66" s="71"/>
      <c r="C66" s="15">
        <f>C47-C54</f>
        <v>7</v>
      </c>
      <c r="D66" s="15">
        <f>D47-D54</f>
        <v>0</v>
      </c>
      <c r="E66" s="15">
        <f>SUM(C66:D66)</f>
        <v>7</v>
      </c>
      <c r="F66" s="11"/>
      <c r="G66" s="16">
        <f>C66*100</f>
        <v>700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</row>
    <row r="67" spans="1:36" ht="12.95" customHeight="1" x14ac:dyDescent="0.15">
      <c r="A67" s="70" t="s">
        <v>23</v>
      </c>
      <c r="B67" s="71"/>
      <c r="C67" s="15">
        <f>IF(C66&gt;0,ROUND(SUMIFS(E4:E43,G4:G43,"&lt;&gt;*下層*",H4:H43,"")/C66,0),"")</f>
        <v>15</v>
      </c>
      <c r="D67" s="15" t="str">
        <f>IF(D66&gt;0,ROUND(SUMIFS(E4:E43,G4:G43,"*下層*",H4:H43,"")/D66,0),"")</f>
        <v/>
      </c>
      <c r="E67" s="15">
        <f>IF(E66&gt;0,ROUND(SUMIF(H4:H43,"",E4:E43)/E66,0),"")</f>
        <v>15</v>
      </c>
      <c r="F67" s="14"/>
      <c r="G67" s="16">
        <f>C67</f>
        <v>15</v>
      </c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</row>
    <row r="68" spans="1:36" ht="12.95" customHeight="1" x14ac:dyDescent="0.15">
      <c r="A68" s="70" t="s">
        <v>24</v>
      </c>
      <c r="B68" s="71"/>
      <c r="C68" s="15">
        <f>IF(C66&gt;0,ROUND(SUMIFS(D4:D43,G4:G43,"&lt;&gt;*下層*",H4:H43,"")/C66,0),"")</f>
        <v>23</v>
      </c>
      <c r="D68" s="15" t="str">
        <f>IF(D66&gt;0,ROUND(SUMIFS(D4:D43,G4:G43,"*下層*",H4:H43,"")/D66,0),"")</f>
        <v/>
      </c>
      <c r="E68" s="15">
        <f>IF(E66&gt;0,ROUND(SUMIF(H4:H43,"",D4:D43)/E66,0),"")</f>
        <v>23</v>
      </c>
      <c r="F68" s="14"/>
      <c r="G68" s="16">
        <f>C68</f>
        <v>23</v>
      </c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</row>
    <row r="69" spans="1:36" ht="12.95" customHeight="1" x14ac:dyDescent="0.15">
      <c r="A69" s="70" t="s">
        <v>25</v>
      </c>
      <c r="B69" s="71"/>
      <c r="C69" s="4">
        <f>C50-C57</f>
        <v>2.21</v>
      </c>
      <c r="D69" s="17" t="str">
        <f>IF(D66&gt;0,D50-D57,"")</f>
        <v/>
      </c>
      <c r="E69" s="4">
        <f>SUM(C69:D69)</f>
        <v>2.21</v>
      </c>
      <c r="F69" s="14"/>
      <c r="G69" s="18">
        <f>C69*100</f>
        <v>221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</row>
    <row r="70" spans="1:36" x14ac:dyDescent="0.15">
      <c r="G70" s="19" t="str">
        <f>"形状比＝"&amp;ROUND(G67/G68*100,0)&amp;"、Sr＝"&amp;ROUND((10000/G66)^0.5/G67*100,0)</f>
        <v>形状比＝65、Sr＝25</v>
      </c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</row>
    <row r="71" spans="1:36" x14ac:dyDescent="0.15"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</row>
    <row r="72" spans="1:36" x14ac:dyDescent="0.15"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</row>
    <row r="73" spans="1:36" x14ac:dyDescent="0.15"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</row>
    <row r="74" spans="1:36" x14ac:dyDescent="0.15"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</row>
    <row r="75" spans="1:36" x14ac:dyDescent="0.15"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</row>
    <row r="76" spans="1:36" x14ac:dyDescent="0.15"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</row>
    <row r="77" spans="1:36" x14ac:dyDescent="0.15"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</row>
    <row r="78" spans="1:36" x14ac:dyDescent="0.15"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</row>
    <row r="79" spans="1:36" x14ac:dyDescent="0.15"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</row>
    <row r="80" spans="1:36" x14ac:dyDescent="0.15"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</row>
    <row r="81" spans="11:36" x14ac:dyDescent="0.15"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</row>
    <row r="82" spans="11:36" x14ac:dyDescent="0.15"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</row>
    <row r="83" spans="11:36" x14ac:dyDescent="0.15"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1:36" x14ac:dyDescent="0.15"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</row>
    <row r="85" spans="11:36" x14ac:dyDescent="0.15"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</row>
    <row r="86" spans="11:36" x14ac:dyDescent="0.15"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</row>
    <row r="87" spans="11:36" x14ac:dyDescent="0.15"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</row>
    <row r="88" spans="11:36" x14ac:dyDescent="0.15"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</row>
    <row r="89" spans="11:36" x14ac:dyDescent="0.15"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</row>
    <row r="90" spans="11:36" x14ac:dyDescent="0.15"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</row>
    <row r="91" spans="11:36" x14ac:dyDescent="0.15"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</row>
    <row r="92" spans="11:36" x14ac:dyDescent="0.15"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</row>
    <row r="93" spans="11:36" x14ac:dyDescent="0.15"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</row>
    <row r="94" spans="11:36" x14ac:dyDescent="0.15"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</row>
    <row r="95" spans="11:36" x14ac:dyDescent="0.15"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</row>
    <row r="96" spans="11:36" x14ac:dyDescent="0.15"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</row>
    <row r="97" spans="11:36" x14ac:dyDescent="0.15"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</row>
    <row r="98" spans="11:36" x14ac:dyDescent="0.15"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1:36" x14ac:dyDescent="0.15"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1:36" x14ac:dyDescent="0.15"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</row>
    <row r="101" spans="11:36" x14ac:dyDescent="0.15"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</row>
    <row r="102" spans="11:36" x14ac:dyDescent="0.15"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</row>
    <row r="103" spans="11:36" x14ac:dyDescent="0.15"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</row>
    <row r="104" spans="11:36" x14ac:dyDescent="0.15"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</row>
    <row r="105" spans="11:36" x14ac:dyDescent="0.15"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</row>
    <row r="106" spans="11:36" x14ac:dyDescent="0.15"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</row>
    <row r="107" spans="11:36" x14ac:dyDescent="0.15"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</row>
    <row r="108" spans="11:36" x14ac:dyDescent="0.15"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</row>
    <row r="109" spans="11:36" x14ac:dyDescent="0.15"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</row>
    <row r="110" spans="11:36" x14ac:dyDescent="0.15"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</row>
    <row r="111" spans="11:36" x14ac:dyDescent="0.15"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</row>
    <row r="112" spans="11:36" x14ac:dyDescent="0.15"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</row>
    <row r="113" spans="11:36" x14ac:dyDescent="0.15"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</row>
    <row r="114" spans="11:36" x14ac:dyDescent="0.15"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</row>
    <row r="115" spans="11:36" x14ac:dyDescent="0.15"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</row>
    <row r="116" spans="11:36" x14ac:dyDescent="0.15"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</row>
    <row r="117" spans="11:36" x14ac:dyDescent="0.15"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</row>
    <row r="118" spans="11:36" x14ac:dyDescent="0.15"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</row>
    <row r="119" spans="11:36" x14ac:dyDescent="0.15"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</row>
    <row r="120" spans="11:36" x14ac:dyDescent="0.15"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</row>
  </sheetData>
  <autoFilter ref="A3:I43">
    <filterColumn colId="1" showButton="0"/>
  </autoFilter>
  <mergeCells count="67">
    <mergeCell ref="B7:C7"/>
    <mergeCell ref="A2:G2"/>
    <mergeCell ref="H2:I2"/>
    <mergeCell ref="K2:P2"/>
    <mergeCell ref="Q2:U2"/>
    <mergeCell ref="AG2:AJ2"/>
    <mergeCell ref="B3:C3"/>
    <mergeCell ref="B4:C4"/>
    <mergeCell ref="B5:C5"/>
    <mergeCell ref="B6:C6"/>
    <mergeCell ref="V2:Z2"/>
    <mergeCell ref="AA2:AF2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53:B53"/>
    <mergeCell ref="A54:B54"/>
    <mergeCell ref="A55:B55"/>
    <mergeCell ref="A56:B56"/>
    <mergeCell ref="I46:I61"/>
    <mergeCell ref="A46:B46"/>
    <mergeCell ref="A47:B47"/>
    <mergeCell ref="A48:B48"/>
    <mergeCell ref="A49:B49"/>
    <mergeCell ref="A50:B50"/>
    <mergeCell ref="A67:B67"/>
    <mergeCell ref="A68:B68"/>
    <mergeCell ref="A69:B69"/>
    <mergeCell ref="A57:B57"/>
    <mergeCell ref="A60:B60"/>
    <mergeCell ref="A61:B61"/>
    <mergeCell ref="A62:B62"/>
    <mergeCell ref="A65:B65"/>
    <mergeCell ref="A66:B66"/>
  </mergeCells>
  <phoneticPr fontId="3"/>
  <conditionalFormatting sqref="K4:K43">
    <cfRule type="expression" dxfId="255" priority="16" stopIfTrue="1">
      <formula>AND(($H4="スギ"),(#REF!&lt;12))</formula>
    </cfRule>
  </conditionalFormatting>
  <conditionalFormatting sqref="L4:L43">
    <cfRule type="expression" dxfId="254" priority="15" stopIfTrue="1">
      <formula>AND(($H4="スギ"),(#REF!&lt;22),(#REF!&gt;=12))</formula>
    </cfRule>
  </conditionalFormatting>
  <conditionalFormatting sqref="M4:M43">
    <cfRule type="expression" dxfId="253" priority="14" stopIfTrue="1">
      <formula>AND(($H4="スギ"),(#REF!&lt;32),(#REF!&gt;=22))</formula>
    </cfRule>
  </conditionalFormatting>
  <conditionalFormatting sqref="N4:N43">
    <cfRule type="expression" dxfId="252" priority="13" stopIfTrue="1">
      <formula>AND(($H4="スギ"),(#REF!&lt;42),(#REF!&gt;=32))</formula>
    </cfRule>
  </conditionalFormatting>
  <conditionalFormatting sqref="U4:U43 Z4:AF43 AJ4:AJ43 O4:P43">
    <cfRule type="expression" dxfId="251" priority="12" stopIfTrue="1">
      <formula>AND(($H4="スギ"),(#REF!&gt;=42))</formula>
    </cfRule>
  </conditionalFormatting>
  <conditionalFormatting sqref="Q4:Q43 AA4:AA43">
    <cfRule type="expression" dxfId="250" priority="11" stopIfTrue="1">
      <formula>AND(($H4="ヒノキ"),(#REF!&lt;12))</formula>
    </cfRule>
  </conditionalFormatting>
  <conditionalFormatting sqref="R4:R43 AB4:AE43">
    <cfRule type="expression" dxfId="249" priority="10" stopIfTrue="1">
      <formula>AND(($H4="ヒノキ"),(#REF!&lt;22),(#REF!&gt;=12))</formula>
    </cfRule>
  </conditionalFormatting>
  <conditionalFormatting sqref="S4:S43">
    <cfRule type="expression" dxfId="248" priority="9" stopIfTrue="1">
      <formula>AND(($H4="ヒノキ"),(#REF!&lt;32),(#REF!&gt;=22))</formula>
    </cfRule>
  </conditionalFormatting>
  <conditionalFormatting sqref="T4:U43 Z4:AF43 AJ4:AJ43">
    <cfRule type="expression" dxfId="247" priority="8" stopIfTrue="1">
      <formula>AND(($H4="ヒノキ"),(#REF!&gt;=32))</formula>
    </cfRule>
  </conditionalFormatting>
  <conditionalFormatting sqref="V4:V43 AA4:AA43">
    <cfRule type="expression" dxfId="246" priority="7" stopIfTrue="1">
      <formula>AND(($H4="アカマツ"),(#REF!&lt;12))</formula>
    </cfRule>
  </conditionalFormatting>
  <conditionalFormatting sqref="W4:W43 AB4:AB43">
    <cfRule type="expression" dxfId="245" priority="6" stopIfTrue="1">
      <formula>AND(($H4="アカマツ"),(#REF!&lt;22),(#REF!&gt;=12))</formula>
    </cfRule>
  </conditionalFormatting>
  <conditionalFormatting sqref="X4:X43 AC4:AC43">
    <cfRule type="expression" dxfId="244" priority="5" stopIfTrue="1">
      <formula>AND(($H4="アカマツ"),(#REF!&lt;42),(#REF!&gt;=22))</formula>
    </cfRule>
  </conditionalFormatting>
  <conditionalFormatting sqref="Y4:AF43 AJ4:AJ43">
    <cfRule type="expression" dxfId="243" priority="4" stopIfTrue="1">
      <formula>AND(($H4="アカマツ"),(#REF!&gt;=42))</formula>
    </cfRule>
  </conditionalFormatting>
  <conditionalFormatting sqref="AG4:AG43">
    <cfRule type="expression" dxfId="242" priority="3" stopIfTrue="1">
      <formula>AND(($H4&lt;&gt;"スギ"),($H4&lt;&gt;"ヒノキ"),($H4&lt;&gt;"アカマツ"),(#REF!&lt;12))</formula>
    </cfRule>
  </conditionalFormatting>
  <conditionalFormatting sqref="AH4:AH43">
    <cfRule type="expression" dxfId="241" priority="2" stopIfTrue="1">
      <formula>AND(($H4&lt;&gt;"スギ"),($H4&lt;&gt;"ヒノキ"),($H4&lt;&gt;"アカマツ"),(#REF!&lt;42),(#REF!&gt;=12))</formula>
    </cfRule>
  </conditionalFormatting>
  <conditionalFormatting sqref="AI4:AJ43">
    <cfRule type="expression" dxfId="240" priority="1" stopIfTrue="1">
      <formula>AND(($H4&lt;&gt;"スギ"),($H4&lt;&gt;"ヒノキ"),($H4&lt;&gt;"アカマツ"),(#REF!&gt;=42))</formula>
    </cfRule>
  </conditionalFormatting>
  <pageMargins left="1.1023622047244095" right="0.19685039370078741" top="0.27559055118110237" bottom="0.31496062992125984" header="0.15748031496062992" footer="0.23622047244094491"/>
  <pageSetup paperSize="9" scale="90" orientation="portrait" blackAndWhite="1" r:id="rId1"/>
  <headerFooter alignWithMargins="0">
    <oddHeader>&amp;R&amp;P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J120"/>
  <sheetViews>
    <sheetView showGridLines="0" tabSelected="1" view="pageBreakPreview" zoomScaleNormal="85" zoomScaleSheetLayoutView="100" workbookViewId="0">
      <selection activeCell="J6" sqref="J6"/>
    </sheetView>
  </sheetViews>
  <sheetFormatPr defaultColWidth="8.125" defaultRowHeight="14.25" x14ac:dyDescent="0.15"/>
  <cols>
    <col min="1" max="3" width="7.875" style="1" customWidth="1"/>
    <col min="4" max="4" width="8.125" style="1" customWidth="1"/>
    <col min="5" max="6" width="8" style="1" customWidth="1"/>
    <col min="7" max="7" width="18.625" style="1" customWidth="1"/>
    <col min="8" max="8" width="7.75" style="1" customWidth="1"/>
    <col min="9" max="9" width="23.875" style="1" customWidth="1"/>
    <col min="10" max="16384" width="8.125" style="1"/>
  </cols>
  <sheetData>
    <row r="1" spans="1:36" ht="43.5" customHeight="1" x14ac:dyDescent="0.15">
      <c r="B1" s="1" t="s">
        <v>0</v>
      </c>
    </row>
    <row r="2" spans="1:36" ht="21" customHeight="1" x14ac:dyDescent="0.15">
      <c r="A2" s="83" t="s">
        <v>124</v>
      </c>
      <c r="B2" s="83"/>
      <c r="C2" s="83"/>
      <c r="D2" s="83"/>
      <c r="E2" s="83"/>
      <c r="F2" s="83"/>
      <c r="G2" s="83"/>
      <c r="H2" s="84" t="s">
        <v>63</v>
      </c>
      <c r="I2" s="84"/>
      <c r="K2" s="80" t="s">
        <v>1</v>
      </c>
      <c r="L2" s="81"/>
      <c r="M2" s="81"/>
      <c r="N2" s="81"/>
      <c r="O2" s="81"/>
      <c r="P2" s="82"/>
      <c r="Q2" s="80" t="s">
        <v>2</v>
      </c>
      <c r="R2" s="81"/>
      <c r="S2" s="81"/>
      <c r="T2" s="81"/>
      <c r="U2" s="82"/>
      <c r="V2" s="80" t="s">
        <v>3</v>
      </c>
      <c r="W2" s="81"/>
      <c r="X2" s="81"/>
      <c r="Y2" s="81"/>
      <c r="Z2" s="82"/>
      <c r="AA2" s="80" t="s">
        <v>4</v>
      </c>
      <c r="AB2" s="81"/>
      <c r="AC2" s="81"/>
      <c r="AD2" s="81"/>
      <c r="AE2" s="81"/>
      <c r="AF2" s="82"/>
      <c r="AG2" s="78" t="s">
        <v>5</v>
      </c>
      <c r="AH2" s="78"/>
      <c r="AI2" s="78"/>
      <c r="AJ2" s="78"/>
    </row>
    <row r="3" spans="1:36" ht="46.5" customHeight="1" x14ac:dyDescent="0.15">
      <c r="A3" s="57" t="s">
        <v>6</v>
      </c>
      <c r="B3" s="79" t="s">
        <v>7</v>
      </c>
      <c r="C3" s="79"/>
      <c r="D3" s="2" t="s">
        <v>8</v>
      </c>
      <c r="E3" s="2" t="s">
        <v>9</v>
      </c>
      <c r="F3" s="3" t="s">
        <v>10</v>
      </c>
      <c r="G3" s="3" t="s">
        <v>11</v>
      </c>
      <c r="H3" s="2" t="s">
        <v>12</v>
      </c>
      <c r="I3" s="2" t="s">
        <v>13</v>
      </c>
      <c r="K3" s="56">
        <v>0</v>
      </c>
      <c r="L3" s="56">
        <v>12</v>
      </c>
      <c r="M3" s="56">
        <v>22</v>
      </c>
      <c r="N3" s="56">
        <v>32</v>
      </c>
      <c r="O3" s="56">
        <v>42</v>
      </c>
      <c r="P3" s="56" t="s">
        <v>14</v>
      </c>
      <c r="Q3" s="56">
        <v>0</v>
      </c>
      <c r="R3" s="56">
        <v>12</v>
      </c>
      <c r="S3" s="56">
        <v>22</v>
      </c>
      <c r="T3" s="56">
        <v>32</v>
      </c>
      <c r="U3" s="56" t="s">
        <v>14</v>
      </c>
      <c r="V3" s="56">
        <v>0</v>
      </c>
      <c r="W3" s="56">
        <v>12</v>
      </c>
      <c r="X3" s="56">
        <v>22</v>
      </c>
      <c r="Y3" s="56">
        <v>42</v>
      </c>
      <c r="Z3" s="56" t="s">
        <v>14</v>
      </c>
      <c r="AA3" s="56">
        <v>0</v>
      </c>
      <c r="AB3" s="56">
        <v>12</v>
      </c>
      <c r="AC3" s="56">
        <v>22</v>
      </c>
      <c r="AD3" s="56">
        <v>32</v>
      </c>
      <c r="AE3" s="56">
        <v>42</v>
      </c>
      <c r="AF3" s="56" t="s">
        <v>14</v>
      </c>
      <c r="AG3" s="56">
        <v>0</v>
      </c>
      <c r="AH3" s="56">
        <v>12</v>
      </c>
      <c r="AI3" s="56">
        <v>42</v>
      </c>
      <c r="AJ3" s="56" t="s">
        <v>14</v>
      </c>
    </row>
    <row r="4" spans="1:36" ht="12.95" customHeight="1" x14ac:dyDescent="0.15">
      <c r="A4" s="55">
        <v>731</v>
      </c>
      <c r="B4" s="77" t="s">
        <v>115</v>
      </c>
      <c r="C4" s="77"/>
      <c r="D4" s="55">
        <v>18</v>
      </c>
      <c r="E4" s="55">
        <v>16</v>
      </c>
      <c r="F4" s="4">
        <f t="shared" ref="F4:F43" si="0">IF(D4&gt;0,IF(B4="スギ",P4,IF(B4="ヒノキ",U4,IF(B4="アカマツ",Z4,IF(B4="カラマツ",AF4,AJ4)))),"")</f>
        <v>0.19</v>
      </c>
      <c r="G4" s="5" t="s">
        <v>100</v>
      </c>
      <c r="H4" s="55"/>
      <c r="I4" s="55" t="s">
        <v>168</v>
      </c>
      <c r="J4" s="1" t="s">
        <v>15</v>
      </c>
      <c r="K4" s="56">
        <f t="shared" ref="K4:K43" si="1">IF(ROUND(10^(-5+0.8769+1.7454*LOG(D4)+1.014*LOG(E4)),2)&gt;=0.01,ROUND(10^(-5+0.8769+1.7454*LOG(D4)+1.014*LOG(E4)),2),ROUND(10^(-5+0.8769+1.7454*LOG(D4)+1.014*LOG(E4)),3))</f>
        <v>0.19</v>
      </c>
      <c r="L4" s="56">
        <f t="shared" ref="L4:L43" si="2">ROUND(10^(-5+0.73504+1.83346*LOG(D4)+1.06569*LOG(E4)),2)</f>
        <v>0.21</v>
      </c>
      <c r="M4" s="56">
        <f t="shared" ref="M4:M43" si="3">ROUND(10^(-5+0.71514+1.74357*LOG(D4)+1.17719*LOG(E4)),2)</f>
        <v>0.21</v>
      </c>
      <c r="N4" s="56">
        <f t="shared" ref="N4:N43" si="4">ROUND(10^(-5+0.82956+1.76381*LOG(D4)+1.06412*LOG(E4)),2)</f>
        <v>0.21</v>
      </c>
      <c r="O4" s="56">
        <f t="shared" ref="O4:O43" si="5">ROUND(10^(-5+0.88226+1.79204*LOG(D4)+0.99303*LOG(E4)),2)</f>
        <v>0.21</v>
      </c>
      <c r="P4" s="56">
        <f>HLOOKUP($D4,K$3:O$43,MATCH($A4,$A$3:$A$43,0),1)</f>
        <v>0.21</v>
      </c>
      <c r="Q4" s="56">
        <f t="shared" ref="Q4:Q43" si="6">IF(ROUND(10^(1.810672*LOG(D4)+0.982833*LOG(E4)-4.173533),2)&gt;=0.01,ROUND(10^(1.810672*LOG(D4)+0.982833*LOG(E4)-4.173533),2),ROUND(10^(1.810672*LOG(D4)+0.982833*LOG(E4)-4.173533),3))</f>
        <v>0.19</v>
      </c>
      <c r="R4" s="56">
        <f t="shared" ref="R4:R43" si="7">ROUND(10^(1.905709*LOG(D4)+1.011385*LOG(E4)-4.293729),2)</f>
        <v>0.21</v>
      </c>
      <c r="S4" s="56">
        <f t="shared" ref="S4:S43" si="8">ROUND(10^(1.771888*LOG(D4)+1.138415*LOG(E4)-4.271259),2)</f>
        <v>0.21</v>
      </c>
      <c r="T4" s="56">
        <f t="shared" ref="T4:T43" si="9">ROUND(10^(1.671519*LOG(D4)+1.363617*LOG(E4)-4.404407),2)</f>
        <v>0.22</v>
      </c>
      <c r="U4" s="56">
        <f t="shared" ref="U4:U43" si="10">HLOOKUP($D4,Q$3:T$43,MATCH($A4,$A$3:$A$43,0),1)</f>
        <v>0.21</v>
      </c>
      <c r="V4" s="56">
        <f t="shared" ref="V4:V43" si="11">IF(ROUND(10^(-4.249503+1.946501*LOG(D4)+0.942682*LOG(E4)),2)&gt;=0.01,ROUND(10^(-4.249503+1.946501*LOG(D4)+0.942682*LOG(E4)),2),ROUND(10^(-4.249503+1.946501*LOG(D4)+0.942682*LOG(E4)),3))</f>
        <v>0.21</v>
      </c>
      <c r="W4" s="56">
        <f t="shared" ref="W4:W43" si="12">ROUND(10^(-4.155639+1.847898*LOG(D4)+0.951955*LOG(E4)),2)</f>
        <v>0.2</v>
      </c>
      <c r="X4" s="56">
        <f t="shared" ref="X4:X43" si="13">ROUND(10^(-4.194535+1.804172*LOG(D4)+1.034248*LOG(E4)),2)</f>
        <v>0.21</v>
      </c>
      <c r="Y4" s="56">
        <f t="shared" ref="Y4:Y43" si="14">ROUND(10^(-4.42347+2.006485*LOG(D4)+0.967757*LOG(E4)),2)</f>
        <v>0.18</v>
      </c>
      <c r="Z4" s="56">
        <f t="shared" ref="Z4:Z43" si="15">HLOOKUP($D4,V$3:Y$43,MATCH($A4,$A$3:$A$43,0),1)</f>
        <v>0.2</v>
      </c>
      <c r="AA4" s="56">
        <f t="shared" ref="AA4:AA43" si="16">IF(ROUND(10^(1.80389*LOG(D4)+0.962587*LOG(E4)-4.155099),2)&gt;=0.01,ROUND(10^(1.80389*LOG(D4)+0.962587*LOG(E4)-4.155099),2),ROUND(10^(1.80389*LOG(D4)+0.962587*LOG(E4)-4.155099),3))</f>
        <v>0.19</v>
      </c>
      <c r="AB4" s="56">
        <f t="shared" ref="AB4:AB43" si="17">ROUND(10^(1.979213*LOG(D4)+0.998347*LOG(E4)-4.369281),2)</f>
        <v>0.21</v>
      </c>
      <c r="AC4" s="56">
        <f t="shared" ref="AC4:AC43" si="18">ROUND(10^(1.904401*LOG(D4)+1.062478*LOG(E4)-4.348104),2)</f>
        <v>0.21</v>
      </c>
      <c r="AD4" s="56">
        <f t="shared" ref="AD4:AD43" si="19">ROUND(10^(1.640825*LOG(D4)+1.080387*LOG(E4)-3.976731),2)</f>
        <v>0.24</v>
      </c>
      <c r="AE4" s="56">
        <f t="shared" ref="AE4:AE43" si="20">ROUND(10^(1.90887*LOG(D4)+1.088002*LOG(E4)-4.431495),2)</f>
        <v>0.19</v>
      </c>
      <c r="AF4" s="56">
        <f t="shared" ref="AF4:AF43" si="21">HLOOKUP($D4,AA$3:AE$43,MATCH($A4,$A$3:$A$43,0),1)</f>
        <v>0.21</v>
      </c>
      <c r="AG4" s="56">
        <f t="shared" ref="AG4:AG43" si="22">IF(ROUND(10^(1.94019664*LOG(D4)+0.84689666*LOG(E4)-4.20067295),2)&gt;=0.01,ROUND(10^(1.94019664*LOG(D4)+0.84689666*LOG(E4)-4.20067295),2),ROUND(10^(1.94019664*LOG(D4)+0.84689666*LOG(E4)-4.20067295),3))</f>
        <v>0.18</v>
      </c>
      <c r="AH4" s="56">
        <f t="shared" ref="AH4:AH43" si="23">ROUND(10^(1.93813902*LOG(D4)+0.96697002*LOG(E4)-4.32216295),2)</f>
        <v>0.19</v>
      </c>
      <c r="AI4" s="56">
        <f t="shared" ref="AI4:AI43" si="24">ROUND(10^(1.82464098*LOG(D4)+0.97625989*LOG(E4)-4.15096808),2)</f>
        <v>0.21</v>
      </c>
      <c r="AJ4" s="56">
        <f t="shared" ref="AJ4:AJ43" si="25">HLOOKUP($D4,AG$3:AI$43,MATCH($A4,$A$3:$A$43,0),1)</f>
        <v>0.19</v>
      </c>
    </row>
    <row r="5" spans="1:36" ht="12.95" customHeight="1" x14ac:dyDescent="0.15">
      <c r="A5" s="55">
        <v>732</v>
      </c>
      <c r="B5" s="77" t="s">
        <v>115</v>
      </c>
      <c r="C5" s="77"/>
      <c r="D5" s="55">
        <v>10</v>
      </c>
      <c r="E5" s="55">
        <v>13</v>
      </c>
      <c r="F5" s="4">
        <f t="shared" si="0"/>
        <v>0.05</v>
      </c>
      <c r="G5" s="5" t="s">
        <v>100</v>
      </c>
      <c r="H5" s="55" t="s">
        <v>120</v>
      </c>
      <c r="I5" s="55"/>
      <c r="J5" s="1" t="s">
        <v>15</v>
      </c>
      <c r="K5" s="56">
        <f t="shared" si="1"/>
        <v>0.06</v>
      </c>
      <c r="L5" s="56">
        <f t="shared" si="2"/>
        <v>0.06</v>
      </c>
      <c r="M5" s="56">
        <f t="shared" si="3"/>
        <v>0.06</v>
      </c>
      <c r="N5" s="56">
        <f t="shared" si="4"/>
        <v>0.06</v>
      </c>
      <c r="O5" s="56">
        <f t="shared" si="5"/>
        <v>0.06</v>
      </c>
      <c r="P5" s="56">
        <f t="shared" ref="P5:P43" si="26">HLOOKUP($D5,K$3:O$43,MATCH(A5,$A$3:$A$43,0),1)</f>
        <v>0.06</v>
      </c>
      <c r="Q5" s="56">
        <f t="shared" si="6"/>
        <v>0.05</v>
      </c>
      <c r="R5" s="56">
        <f t="shared" si="7"/>
        <v>0.05</v>
      </c>
      <c r="S5" s="56">
        <f t="shared" si="8"/>
        <v>0.06</v>
      </c>
      <c r="T5" s="56">
        <f t="shared" si="9"/>
        <v>0.06</v>
      </c>
      <c r="U5" s="56">
        <f t="shared" si="10"/>
        <v>0.05</v>
      </c>
      <c r="V5" s="56">
        <f t="shared" si="11"/>
        <v>0.06</v>
      </c>
      <c r="W5" s="56">
        <f t="shared" si="12"/>
        <v>0.06</v>
      </c>
      <c r="X5" s="56">
        <f t="shared" si="13"/>
        <v>0.06</v>
      </c>
      <c r="Y5" s="56">
        <f t="shared" si="14"/>
        <v>0.05</v>
      </c>
      <c r="Z5" s="56">
        <f t="shared" si="15"/>
        <v>0.06</v>
      </c>
      <c r="AA5" s="56">
        <f t="shared" si="16"/>
        <v>0.05</v>
      </c>
      <c r="AB5" s="56">
        <f t="shared" si="17"/>
        <v>0.05</v>
      </c>
      <c r="AC5" s="56">
        <f t="shared" si="18"/>
        <v>0.05</v>
      </c>
      <c r="AD5" s="56">
        <f t="shared" si="19"/>
        <v>7.0000000000000007E-2</v>
      </c>
      <c r="AE5" s="56">
        <f t="shared" si="20"/>
        <v>0.05</v>
      </c>
      <c r="AF5" s="56">
        <f t="shared" si="21"/>
        <v>0.05</v>
      </c>
      <c r="AG5" s="56">
        <f t="shared" si="22"/>
        <v>0.05</v>
      </c>
      <c r="AH5" s="56">
        <f t="shared" si="23"/>
        <v>0.05</v>
      </c>
      <c r="AI5" s="56">
        <f t="shared" si="24"/>
        <v>0.06</v>
      </c>
      <c r="AJ5" s="56">
        <f t="shared" si="25"/>
        <v>0.05</v>
      </c>
    </row>
    <row r="6" spans="1:36" ht="12.95" customHeight="1" x14ac:dyDescent="0.15">
      <c r="A6" s="59">
        <v>733</v>
      </c>
      <c r="B6" s="77" t="s">
        <v>116</v>
      </c>
      <c r="C6" s="77"/>
      <c r="D6" s="55">
        <v>6</v>
      </c>
      <c r="E6" s="55">
        <v>6</v>
      </c>
      <c r="F6" s="4">
        <f t="shared" si="0"/>
        <v>0.01</v>
      </c>
      <c r="G6" s="5" t="s">
        <v>100</v>
      </c>
      <c r="H6" s="59" t="s">
        <v>120</v>
      </c>
      <c r="I6" s="5"/>
      <c r="J6" s="1" t="s">
        <v>15</v>
      </c>
      <c r="K6" s="56">
        <f t="shared" si="1"/>
        <v>0.01</v>
      </c>
      <c r="L6" s="56">
        <f t="shared" si="2"/>
        <v>0.01</v>
      </c>
      <c r="M6" s="56">
        <f t="shared" si="3"/>
        <v>0.01</v>
      </c>
      <c r="N6" s="56">
        <f t="shared" si="4"/>
        <v>0.01</v>
      </c>
      <c r="O6" s="56">
        <f t="shared" si="5"/>
        <v>0.01</v>
      </c>
      <c r="P6" s="56">
        <f t="shared" si="26"/>
        <v>0.01</v>
      </c>
      <c r="Q6" s="56">
        <f t="shared" si="6"/>
        <v>0.01</v>
      </c>
      <c r="R6" s="56">
        <f t="shared" si="7"/>
        <v>0.01</v>
      </c>
      <c r="S6" s="56">
        <f t="shared" si="8"/>
        <v>0.01</v>
      </c>
      <c r="T6" s="56">
        <f t="shared" si="9"/>
        <v>0.01</v>
      </c>
      <c r="U6" s="56">
        <f t="shared" si="10"/>
        <v>0.01</v>
      </c>
      <c r="V6" s="56">
        <f t="shared" si="11"/>
        <v>0.01</v>
      </c>
      <c r="W6" s="56">
        <f t="shared" si="12"/>
        <v>0.01</v>
      </c>
      <c r="X6" s="56">
        <f t="shared" si="13"/>
        <v>0.01</v>
      </c>
      <c r="Y6" s="56">
        <f t="shared" si="14"/>
        <v>0.01</v>
      </c>
      <c r="Z6" s="56">
        <f t="shared" si="15"/>
        <v>0.01</v>
      </c>
      <c r="AA6" s="56">
        <f t="shared" si="16"/>
        <v>0.01</v>
      </c>
      <c r="AB6" s="56">
        <f t="shared" si="17"/>
        <v>0.01</v>
      </c>
      <c r="AC6" s="56">
        <f t="shared" si="18"/>
        <v>0.01</v>
      </c>
      <c r="AD6" s="56">
        <f t="shared" si="19"/>
        <v>0.01</v>
      </c>
      <c r="AE6" s="56">
        <f t="shared" si="20"/>
        <v>0.01</v>
      </c>
      <c r="AF6" s="56">
        <f t="shared" si="21"/>
        <v>0.01</v>
      </c>
      <c r="AG6" s="56">
        <f t="shared" si="22"/>
        <v>0.01</v>
      </c>
      <c r="AH6" s="56">
        <f t="shared" si="23"/>
        <v>0.01</v>
      </c>
      <c r="AI6" s="56">
        <f t="shared" si="24"/>
        <v>0.01</v>
      </c>
      <c r="AJ6" s="56">
        <f t="shared" si="25"/>
        <v>0.01</v>
      </c>
    </row>
    <row r="7" spans="1:36" ht="12.95" customHeight="1" x14ac:dyDescent="0.15">
      <c r="A7" s="59">
        <v>734</v>
      </c>
      <c r="B7" s="77" t="s">
        <v>117</v>
      </c>
      <c r="C7" s="77"/>
      <c r="D7" s="55">
        <v>8</v>
      </c>
      <c r="E7" s="55">
        <v>8</v>
      </c>
      <c r="F7" s="4">
        <f t="shared" si="0"/>
        <v>0.02</v>
      </c>
      <c r="G7" s="5" t="s">
        <v>100</v>
      </c>
      <c r="H7" s="59"/>
      <c r="I7" s="5"/>
      <c r="J7" s="1" t="s">
        <v>15</v>
      </c>
      <c r="K7" s="56">
        <f t="shared" si="1"/>
        <v>0.02</v>
      </c>
      <c r="L7" s="56">
        <f t="shared" si="2"/>
        <v>0.02</v>
      </c>
      <c r="M7" s="56">
        <f t="shared" si="3"/>
        <v>0.02</v>
      </c>
      <c r="N7" s="56">
        <f t="shared" si="4"/>
        <v>0.02</v>
      </c>
      <c r="O7" s="56">
        <f t="shared" si="5"/>
        <v>0.02</v>
      </c>
      <c r="P7" s="56">
        <f t="shared" si="26"/>
        <v>0.02</v>
      </c>
      <c r="Q7" s="56">
        <f t="shared" si="6"/>
        <v>0.02</v>
      </c>
      <c r="R7" s="56">
        <f t="shared" si="7"/>
        <v>0.02</v>
      </c>
      <c r="S7" s="56">
        <f t="shared" si="8"/>
        <v>0.02</v>
      </c>
      <c r="T7" s="56">
        <f t="shared" si="9"/>
        <v>0.02</v>
      </c>
      <c r="U7" s="56">
        <f t="shared" si="10"/>
        <v>0.02</v>
      </c>
      <c r="V7" s="56">
        <f t="shared" si="11"/>
        <v>0.02</v>
      </c>
      <c r="W7" s="56">
        <f t="shared" si="12"/>
        <v>0.02</v>
      </c>
      <c r="X7" s="56">
        <f t="shared" si="13"/>
        <v>0.02</v>
      </c>
      <c r="Y7" s="56">
        <f t="shared" si="14"/>
        <v>0.02</v>
      </c>
      <c r="Z7" s="56">
        <f t="shared" si="15"/>
        <v>0.02</v>
      </c>
      <c r="AA7" s="56">
        <f t="shared" si="16"/>
        <v>0.02</v>
      </c>
      <c r="AB7" s="56">
        <f t="shared" si="17"/>
        <v>0.02</v>
      </c>
      <c r="AC7" s="56">
        <f t="shared" si="18"/>
        <v>0.02</v>
      </c>
      <c r="AD7" s="56">
        <f t="shared" si="19"/>
        <v>0.03</v>
      </c>
      <c r="AE7" s="56">
        <f t="shared" si="20"/>
        <v>0.02</v>
      </c>
      <c r="AF7" s="56">
        <f t="shared" si="21"/>
        <v>0.02</v>
      </c>
      <c r="AG7" s="56">
        <f t="shared" si="22"/>
        <v>0.02</v>
      </c>
      <c r="AH7" s="56">
        <f t="shared" si="23"/>
        <v>0.02</v>
      </c>
      <c r="AI7" s="56">
        <f t="shared" si="24"/>
        <v>0.02</v>
      </c>
      <c r="AJ7" s="56">
        <f t="shared" si="25"/>
        <v>0.02</v>
      </c>
    </row>
    <row r="8" spans="1:36" ht="12.95" customHeight="1" x14ac:dyDescent="0.15">
      <c r="A8" s="59">
        <v>735</v>
      </c>
      <c r="B8" s="77" t="s">
        <v>117</v>
      </c>
      <c r="C8" s="77"/>
      <c r="D8" s="55">
        <v>6</v>
      </c>
      <c r="E8" s="55">
        <v>7</v>
      </c>
      <c r="F8" s="4">
        <f t="shared" si="0"/>
        <v>0.01</v>
      </c>
      <c r="G8" s="5" t="s">
        <v>100</v>
      </c>
      <c r="H8" s="59" t="s">
        <v>120</v>
      </c>
      <c r="I8" s="55"/>
      <c r="J8" s="1" t="s">
        <v>15</v>
      </c>
      <c r="K8" s="56">
        <f t="shared" si="1"/>
        <v>0.01</v>
      </c>
      <c r="L8" s="56">
        <f t="shared" si="2"/>
        <v>0.01</v>
      </c>
      <c r="M8" s="56">
        <f t="shared" si="3"/>
        <v>0.01</v>
      </c>
      <c r="N8" s="56">
        <f t="shared" si="4"/>
        <v>0.01</v>
      </c>
      <c r="O8" s="56">
        <f t="shared" si="5"/>
        <v>0.01</v>
      </c>
      <c r="P8" s="56">
        <f t="shared" si="26"/>
        <v>0.01</v>
      </c>
      <c r="Q8" s="56">
        <f t="shared" si="6"/>
        <v>0.01</v>
      </c>
      <c r="R8" s="56">
        <f t="shared" si="7"/>
        <v>0.01</v>
      </c>
      <c r="S8" s="56">
        <f t="shared" si="8"/>
        <v>0.01</v>
      </c>
      <c r="T8" s="56">
        <f t="shared" si="9"/>
        <v>0.01</v>
      </c>
      <c r="U8" s="56">
        <f t="shared" si="10"/>
        <v>0.01</v>
      </c>
      <c r="V8" s="56">
        <f t="shared" si="11"/>
        <v>0.01</v>
      </c>
      <c r="W8" s="56">
        <f t="shared" si="12"/>
        <v>0.01</v>
      </c>
      <c r="X8" s="56">
        <f t="shared" si="13"/>
        <v>0.01</v>
      </c>
      <c r="Y8" s="56">
        <f t="shared" si="14"/>
        <v>0.01</v>
      </c>
      <c r="Z8" s="56">
        <f t="shared" si="15"/>
        <v>0.01</v>
      </c>
      <c r="AA8" s="56">
        <f t="shared" si="16"/>
        <v>0.01</v>
      </c>
      <c r="AB8" s="56">
        <f t="shared" si="17"/>
        <v>0.01</v>
      </c>
      <c r="AC8" s="56">
        <f t="shared" si="18"/>
        <v>0.01</v>
      </c>
      <c r="AD8" s="56">
        <f t="shared" si="19"/>
        <v>0.02</v>
      </c>
      <c r="AE8" s="56">
        <f t="shared" si="20"/>
        <v>0.01</v>
      </c>
      <c r="AF8" s="56">
        <f t="shared" si="21"/>
        <v>0.01</v>
      </c>
      <c r="AG8" s="56">
        <f t="shared" si="22"/>
        <v>0.01</v>
      </c>
      <c r="AH8" s="56">
        <f t="shared" si="23"/>
        <v>0.01</v>
      </c>
      <c r="AI8" s="56">
        <f t="shared" si="24"/>
        <v>0.01</v>
      </c>
      <c r="AJ8" s="56">
        <f t="shared" si="25"/>
        <v>0.01</v>
      </c>
    </row>
    <row r="9" spans="1:36" ht="12.95" customHeight="1" x14ac:dyDescent="0.15">
      <c r="A9" s="59">
        <v>736</v>
      </c>
      <c r="B9" s="77" t="s">
        <v>115</v>
      </c>
      <c r="C9" s="77"/>
      <c r="D9" s="55">
        <v>16</v>
      </c>
      <c r="E9" s="55">
        <v>17</v>
      </c>
      <c r="F9" s="4">
        <f t="shared" si="0"/>
        <v>0.16</v>
      </c>
      <c r="G9" s="5" t="s">
        <v>100</v>
      </c>
      <c r="H9" s="59" t="s">
        <v>120</v>
      </c>
      <c r="I9" s="5"/>
      <c r="J9" s="1" t="s">
        <v>15</v>
      </c>
      <c r="K9" s="56">
        <f t="shared" si="1"/>
        <v>0.17</v>
      </c>
      <c r="L9" s="56">
        <f t="shared" si="2"/>
        <v>0.18</v>
      </c>
      <c r="M9" s="56">
        <f t="shared" si="3"/>
        <v>0.18</v>
      </c>
      <c r="N9" s="56">
        <f t="shared" si="4"/>
        <v>0.18</v>
      </c>
      <c r="O9" s="56">
        <f t="shared" si="5"/>
        <v>0.18</v>
      </c>
      <c r="P9" s="56">
        <f t="shared" si="26"/>
        <v>0.18</v>
      </c>
      <c r="Q9" s="56">
        <f t="shared" si="6"/>
        <v>0.16</v>
      </c>
      <c r="R9" s="56">
        <f t="shared" si="7"/>
        <v>0.18</v>
      </c>
      <c r="S9" s="56">
        <f t="shared" si="8"/>
        <v>0.18</v>
      </c>
      <c r="T9" s="56">
        <f t="shared" si="9"/>
        <v>0.19</v>
      </c>
      <c r="U9" s="56">
        <f t="shared" si="10"/>
        <v>0.18</v>
      </c>
      <c r="V9" s="56">
        <f t="shared" si="11"/>
        <v>0.18</v>
      </c>
      <c r="W9" s="56">
        <f t="shared" si="12"/>
        <v>0.17</v>
      </c>
      <c r="X9" s="56">
        <f t="shared" si="13"/>
        <v>0.18</v>
      </c>
      <c r="Y9" s="56">
        <f t="shared" si="14"/>
        <v>0.15</v>
      </c>
      <c r="Z9" s="56">
        <f t="shared" si="15"/>
        <v>0.17</v>
      </c>
      <c r="AA9" s="56">
        <f t="shared" si="16"/>
        <v>0.16</v>
      </c>
      <c r="AB9" s="56">
        <f t="shared" si="17"/>
        <v>0.17</v>
      </c>
      <c r="AC9" s="56">
        <f t="shared" si="18"/>
        <v>0.18</v>
      </c>
      <c r="AD9" s="56">
        <f t="shared" si="19"/>
        <v>0.21</v>
      </c>
      <c r="AE9" s="56">
        <f t="shared" si="20"/>
        <v>0.16</v>
      </c>
      <c r="AF9" s="56">
        <f t="shared" si="21"/>
        <v>0.17</v>
      </c>
      <c r="AG9" s="56">
        <f t="shared" si="22"/>
        <v>0.15</v>
      </c>
      <c r="AH9" s="56">
        <f t="shared" si="23"/>
        <v>0.16</v>
      </c>
      <c r="AI9" s="56">
        <f t="shared" si="24"/>
        <v>0.18</v>
      </c>
      <c r="AJ9" s="56">
        <f t="shared" si="25"/>
        <v>0.16</v>
      </c>
    </row>
    <row r="10" spans="1:36" ht="12.95" customHeight="1" x14ac:dyDescent="0.15">
      <c r="A10" s="59">
        <v>737</v>
      </c>
      <c r="B10" s="77" t="s">
        <v>115</v>
      </c>
      <c r="C10" s="77"/>
      <c r="D10" s="55">
        <v>18</v>
      </c>
      <c r="E10" s="55">
        <v>17</v>
      </c>
      <c r="F10" s="4">
        <f t="shared" si="0"/>
        <v>0.2</v>
      </c>
      <c r="G10" s="5" t="s">
        <v>100</v>
      </c>
      <c r="H10" s="59"/>
      <c r="I10" s="5"/>
      <c r="J10" s="1" t="s">
        <v>15</v>
      </c>
      <c r="K10" s="56">
        <f t="shared" si="1"/>
        <v>0.21</v>
      </c>
      <c r="L10" s="56">
        <f t="shared" si="2"/>
        <v>0.22</v>
      </c>
      <c r="M10" s="56">
        <f t="shared" si="3"/>
        <v>0.23</v>
      </c>
      <c r="N10" s="56">
        <f t="shared" si="4"/>
        <v>0.23</v>
      </c>
      <c r="O10" s="56">
        <f t="shared" si="5"/>
        <v>0.23</v>
      </c>
      <c r="P10" s="56">
        <f t="shared" si="26"/>
        <v>0.22</v>
      </c>
      <c r="Q10" s="56">
        <f t="shared" si="6"/>
        <v>0.2</v>
      </c>
      <c r="R10" s="56">
        <f t="shared" si="7"/>
        <v>0.22</v>
      </c>
      <c r="S10" s="56">
        <f t="shared" si="8"/>
        <v>0.23</v>
      </c>
      <c r="T10" s="56">
        <f t="shared" si="9"/>
        <v>0.24</v>
      </c>
      <c r="U10" s="56">
        <f t="shared" si="10"/>
        <v>0.22</v>
      </c>
      <c r="V10" s="56">
        <f t="shared" si="11"/>
        <v>0.23</v>
      </c>
      <c r="W10" s="56">
        <f t="shared" si="12"/>
        <v>0.22</v>
      </c>
      <c r="X10" s="56">
        <f t="shared" si="13"/>
        <v>0.22</v>
      </c>
      <c r="Y10" s="56">
        <f t="shared" si="14"/>
        <v>0.19</v>
      </c>
      <c r="Z10" s="56">
        <f t="shared" si="15"/>
        <v>0.22</v>
      </c>
      <c r="AA10" s="56">
        <f t="shared" si="16"/>
        <v>0.2</v>
      </c>
      <c r="AB10" s="56">
        <f t="shared" si="17"/>
        <v>0.22</v>
      </c>
      <c r="AC10" s="56">
        <f t="shared" si="18"/>
        <v>0.22</v>
      </c>
      <c r="AD10" s="56">
        <f t="shared" si="19"/>
        <v>0.26</v>
      </c>
      <c r="AE10" s="56">
        <f t="shared" si="20"/>
        <v>0.2</v>
      </c>
      <c r="AF10" s="56">
        <f t="shared" si="21"/>
        <v>0.22</v>
      </c>
      <c r="AG10" s="56">
        <f t="shared" si="22"/>
        <v>0.19</v>
      </c>
      <c r="AH10" s="56">
        <f t="shared" si="23"/>
        <v>0.2</v>
      </c>
      <c r="AI10" s="56">
        <f t="shared" si="24"/>
        <v>0.22</v>
      </c>
      <c r="AJ10" s="56">
        <f t="shared" si="25"/>
        <v>0.2</v>
      </c>
    </row>
    <row r="11" spans="1:36" ht="12.95" customHeight="1" x14ac:dyDescent="0.15">
      <c r="A11" s="59">
        <v>738</v>
      </c>
      <c r="B11" s="77" t="s">
        <v>115</v>
      </c>
      <c r="C11" s="77"/>
      <c r="D11" s="55">
        <v>20</v>
      </c>
      <c r="E11" s="55">
        <v>18</v>
      </c>
      <c r="F11" s="4">
        <f t="shared" si="0"/>
        <v>0.26</v>
      </c>
      <c r="G11" s="5" t="s">
        <v>100</v>
      </c>
      <c r="H11" s="59"/>
      <c r="I11" s="55"/>
      <c r="J11" s="1" t="s">
        <v>15</v>
      </c>
      <c r="K11" s="56">
        <f t="shared" si="1"/>
        <v>0.26</v>
      </c>
      <c r="L11" s="56">
        <f t="shared" si="2"/>
        <v>0.28999999999999998</v>
      </c>
      <c r="M11" s="56">
        <f t="shared" si="3"/>
        <v>0.28999999999999998</v>
      </c>
      <c r="N11" s="56">
        <f t="shared" si="4"/>
        <v>0.28999999999999998</v>
      </c>
      <c r="O11" s="56">
        <f t="shared" si="5"/>
        <v>0.28999999999999998</v>
      </c>
      <c r="P11" s="56">
        <f t="shared" si="26"/>
        <v>0.28999999999999998</v>
      </c>
      <c r="Q11" s="56">
        <f t="shared" si="6"/>
        <v>0.26</v>
      </c>
      <c r="R11" s="56">
        <f t="shared" si="7"/>
        <v>0.28999999999999998</v>
      </c>
      <c r="S11" s="56">
        <f t="shared" si="8"/>
        <v>0.28999999999999998</v>
      </c>
      <c r="T11" s="56">
        <f t="shared" si="9"/>
        <v>0.3</v>
      </c>
      <c r="U11" s="56">
        <f t="shared" si="10"/>
        <v>0.28999999999999998</v>
      </c>
      <c r="V11" s="56">
        <f t="shared" si="11"/>
        <v>0.28999999999999998</v>
      </c>
      <c r="W11" s="56">
        <f t="shared" si="12"/>
        <v>0.28000000000000003</v>
      </c>
      <c r="X11" s="56">
        <f t="shared" si="13"/>
        <v>0.28000000000000003</v>
      </c>
      <c r="Y11" s="56">
        <f t="shared" si="14"/>
        <v>0.25</v>
      </c>
      <c r="Z11" s="56">
        <f t="shared" si="15"/>
        <v>0.28000000000000003</v>
      </c>
      <c r="AA11" s="56">
        <f t="shared" si="16"/>
        <v>0.25</v>
      </c>
      <c r="AB11" s="56">
        <f t="shared" si="17"/>
        <v>0.28999999999999998</v>
      </c>
      <c r="AC11" s="56">
        <f t="shared" si="18"/>
        <v>0.28999999999999998</v>
      </c>
      <c r="AD11" s="56">
        <f t="shared" si="19"/>
        <v>0.33</v>
      </c>
      <c r="AE11" s="56">
        <f t="shared" si="20"/>
        <v>0.26</v>
      </c>
      <c r="AF11" s="56">
        <f t="shared" si="21"/>
        <v>0.28999999999999998</v>
      </c>
      <c r="AG11" s="56">
        <f t="shared" si="22"/>
        <v>0.24</v>
      </c>
      <c r="AH11" s="56">
        <f t="shared" si="23"/>
        <v>0.26</v>
      </c>
      <c r="AI11" s="56">
        <f t="shared" si="24"/>
        <v>0.28000000000000003</v>
      </c>
      <c r="AJ11" s="56">
        <f t="shared" si="25"/>
        <v>0.26</v>
      </c>
    </row>
    <row r="12" spans="1:36" ht="12.95" customHeight="1" x14ac:dyDescent="0.15">
      <c r="A12" s="59">
        <v>739</v>
      </c>
      <c r="B12" s="77" t="s">
        <v>115</v>
      </c>
      <c r="C12" s="77"/>
      <c r="D12" s="55">
        <v>8</v>
      </c>
      <c r="E12" s="55">
        <v>7</v>
      </c>
      <c r="F12" s="4">
        <f t="shared" si="0"/>
        <v>0.02</v>
      </c>
      <c r="G12" s="5" t="s">
        <v>100</v>
      </c>
      <c r="H12" s="59" t="s">
        <v>120</v>
      </c>
      <c r="I12" s="5"/>
      <c r="J12" s="1" t="s">
        <v>15</v>
      </c>
      <c r="K12" s="56">
        <f t="shared" si="1"/>
        <v>0.02</v>
      </c>
      <c r="L12" s="56">
        <f t="shared" si="2"/>
        <v>0.02</v>
      </c>
      <c r="M12" s="56">
        <f t="shared" si="3"/>
        <v>0.02</v>
      </c>
      <c r="N12" s="56">
        <f t="shared" si="4"/>
        <v>0.02</v>
      </c>
      <c r="O12" s="56">
        <f t="shared" si="5"/>
        <v>0.02</v>
      </c>
      <c r="P12" s="56">
        <f t="shared" si="26"/>
        <v>0.02</v>
      </c>
      <c r="Q12" s="56">
        <f t="shared" si="6"/>
        <v>0.02</v>
      </c>
      <c r="R12" s="56">
        <f t="shared" si="7"/>
        <v>0.02</v>
      </c>
      <c r="S12" s="56">
        <f t="shared" si="8"/>
        <v>0.02</v>
      </c>
      <c r="T12" s="56">
        <f t="shared" si="9"/>
        <v>0.02</v>
      </c>
      <c r="U12" s="56">
        <f t="shared" si="10"/>
        <v>0.02</v>
      </c>
      <c r="V12" s="56">
        <f t="shared" si="11"/>
        <v>0.02</v>
      </c>
      <c r="W12" s="56">
        <f t="shared" si="12"/>
        <v>0.02</v>
      </c>
      <c r="X12" s="56">
        <f t="shared" si="13"/>
        <v>0.02</v>
      </c>
      <c r="Y12" s="56">
        <f t="shared" si="14"/>
        <v>0.02</v>
      </c>
      <c r="Z12" s="56">
        <f t="shared" si="15"/>
        <v>0.02</v>
      </c>
      <c r="AA12" s="56">
        <f t="shared" si="16"/>
        <v>0.02</v>
      </c>
      <c r="AB12" s="56">
        <f t="shared" si="17"/>
        <v>0.02</v>
      </c>
      <c r="AC12" s="56">
        <f t="shared" si="18"/>
        <v>0.02</v>
      </c>
      <c r="AD12" s="56">
        <f t="shared" si="19"/>
        <v>0.03</v>
      </c>
      <c r="AE12" s="56">
        <f t="shared" si="20"/>
        <v>0.02</v>
      </c>
      <c r="AF12" s="56">
        <f t="shared" si="21"/>
        <v>0.02</v>
      </c>
      <c r="AG12" s="56">
        <f t="shared" si="22"/>
        <v>0.02</v>
      </c>
      <c r="AH12" s="56">
        <f t="shared" si="23"/>
        <v>0.02</v>
      </c>
      <c r="AI12" s="56">
        <f t="shared" si="24"/>
        <v>0.02</v>
      </c>
      <c r="AJ12" s="56">
        <f t="shared" si="25"/>
        <v>0.02</v>
      </c>
    </row>
    <row r="13" spans="1:36" ht="12.95" customHeight="1" x14ac:dyDescent="0.15">
      <c r="A13" s="59">
        <v>740</v>
      </c>
      <c r="B13" s="77" t="s">
        <v>115</v>
      </c>
      <c r="C13" s="77"/>
      <c r="D13" s="55">
        <v>16</v>
      </c>
      <c r="E13" s="55">
        <v>14</v>
      </c>
      <c r="F13" s="4">
        <f t="shared" si="0"/>
        <v>0.13</v>
      </c>
      <c r="G13" s="5"/>
      <c r="H13" s="59"/>
      <c r="I13" s="5"/>
      <c r="J13" s="1" t="s">
        <v>15</v>
      </c>
      <c r="K13" s="56">
        <f t="shared" si="1"/>
        <v>0.14000000000000001</v>
      </c>
      <c r="L13" s="56">
        <f t="shared" si="2"/>
        <v>0.15</v>
      </c>
      <c r="M13" s="56">
        <f t="shared" si="3"/>
        <v>0.15</v>
      </c>
      <c r="N13" s="56">
        <f t="shared" si="4"/>
        <v>0.15</v>
      </c>
      <c r="O13" s="56">
        <f t="shared" si="5"/>
        <v>0.15</v>
      </c>
      <c r="P13" s="56">
        <f t="shared" si="26"/>
        <v>0.15</v>
      </c>
      <c r="Q13" s="56">
        <f t="shared" si="6"/>
        <v>0.14000000000000001</v>
      </c>
      <c r="R13" s="56">
        <f t="shared" si="7"/>
        <v>0.14000000000000001</v>
      </c>
      <c r="S13" s="56">
        <f t="shared" si="8"/>
        <v>0.15</v>
      </c>
      <c r="T13" s="56">
        <f t="shared" si="9"/>
        <v>0.15</v>
      </c>
      <c r="U13" s="56">
        <f t="shared" si="10"/>
        <v>0.14000000000000001</v>
      </c>
      <c r="V13" s="56">
        <f t="shared" si="11"/>
        <v>0.15</v>
      </c>
      <c r="W13" s="56">
        <f t="shared" si="12"/>
        <v>0.14000000000000001</v>
      </c>
      <c r="X13" s="56">
        <f t="shared" si="13"/>
        <v>0.15</v>
      </c>
      <c r="Y13" s="56">
        <f t="shared" si="14"/>
        <v>0.13</v>
      </c>
      <c r="Z13" s="56">
        <f t="shared" si="15"/>
        <v>0.14000000000000001</v>
      </c>
      <c r="AA13" s="56">
        <f t="shared" si="16"/>
        <v>0.13</v>
      </c>
      <c r="AB13" s="56">
        <f t="shared" si="17"/>
        <v>0.14000000000000001</v>
      </c>
      <c r="AC13" s="56">
        <f t="shared" si="18"/>
        <v>0.15</v>
      </c>
      <c r="AD13" s="56">
        <f t="shared" si="19"/>
        <v>0.17</v>
      </c>
      <c r="AE13" s="56">
        <f t="shared" si="20"/>
        <v>0.13</v>
      </c>
      <c r="AF13" s="56">
        <f t="shared" si="21"/>
        <v>0.14000000000000001</v>
      </c>
      <c r="AG13" s="56">
        <f t="shared" si="22"/>
        <v>0.13</v>
      </c>
      <c r="AH13" s="56">
        <f t="shared" si="23"/>
        <v>0.13</v>
      </c>
      <c r="AI13" s="56">
        <f t="shared" si="24"/>
        <v>0.15</v>
      </c>
      <c r="AJ13" s="56">
        <f t="shared" si="25"/>
        <v>0.13</v>
      </c>
    </row>
    <row r="14" spans="1:36" ht="12.95" customHeight="1" x14ac:dyDescent="0.15">
      <c r="A14" s="59">
        <v>741</v>
      </c>
      <c r="B14" s="77" t="s">
        <v>115</v>
      </c>
      <c r="C14" s="77"/>
      <c r="D14" s="55">
        <v>12</v>
      </c>
      <c r="E14" s="55">
        <v>13</v>
      </c>
      <c r="F14" s="4">
        <f t="shared" si="0"/>
        <v>7.0000000000000007E-2</v>
      </c>
      <c r="G14" s="5" t="s">
        <v>100</v>
      </c>
      <c r="H14" s="59" t="s">
        <v>120</v>
      </c>
      <c r="I14" s="55"/>
      <c r="J14" s="1" t="s">
        <v>15</v>
      </c>
      <c r="K14" s="56">
        <f t="shared" si="1"/>
        <v>0.08</v>
      </c>
      <c r="L14" s="56">
        <f t="shared" si="2"/>
        <v>0.08</v>
      </c>
      <c r="M14" s="56">
        <f t="shared" si="3"/>
        <v>0.08</v>
      </c>
      <c r="N14" s="56">
        <f t="shared" si="4"/>
        <v>0.08</v>
      </c>
      <c r="O14" s="56">
        <f t="shared" si="5"/>
        <v>0.08</v>
      </c>
      <c r="P14" s="56">
        <f t="shared" si="26"/>
        <v>0.08</v>
      </c>
      <c r="Q14" s="56">
        <f t="shared" si="6"/>
        <v>0.08</v>
      </c>
      <c r="R14" s="56">
        <f t="shared" si="7"/>
        <v>0.08</v>
      </c>
      <c r="S14" s="56">
        <f t="shared" si="8"/>
        <v>0.08</v>
      </c>
      <c r="T14" s="56">
        <f t="shared" si="9"/>
        <v>0.08</v>
      </c>
      <c r="U14" s="56">
        <f t="shared" si="10"/>
        <v>0.08</v>
      </c>
      <c r="V14" s="56">
        <f t="shared" si="11"/>
        <v>0.08</v>
      </c>
      <c r="W14" s="56">
        <f t="shared" si="12"/>
        <v>0.08</v>
      </c>
      <c r="X14" s="56">
        <f t="shared" si="13"/>
        <v>0.08</v>
      </c>
      <c r="Y14" s="56">
        <f t="shared" si="14"/>
        <v>7.0000000000000007E-2</v>
      </c>
      <c r="Z14" s="56">
        <f t="shared" si="15"/>
        <v>0.08</v>
      </c>
      <c r="AA14" s="56">
        <f t="shared" si="16"/>
        <v>7.0000000000000007E-2</v>
      </c>
      <c r="AB14" s="56">
        <f t="shared" si="17"/>
        <v>0.08</v>
      </c>
      <c r="AC14" s="56">
        <f t="shared" si="18"/>
        <v>0.08</v>
      </c>
      <c r="AD14" s="56">
        <f t="shared" si="19"/>
        <v>0.1</v>
      </c>
      <c r="AE14" s="56">
        <f t="shared" si="20"/>
        <v>7.0000000000000007E-2</v>
      </c>
      <c r="AF14" s="56">
        <f t="shared" si="21"/>
        <v>0.08</v>
      </c>
      <c r="AG14" s="56">
        <f t="shared" si="22"/>
        <v>7.0000000000000007E-2</v>
      </c>
      <c r="AH14" s="56">
        <f t="shared" si="23"/>
        <v>7.0000000000000007E-2</v>
      </c>
      <c r="AI14" s="56">
        <f t="shared" si="24"/>
        <v>0.08</v>
      </c>
      <c r="AJ14" s="56">
        <f t="shared" si="25"/>
        <v>7.0000000000000007E-2</v>
      </c>
    </row>
    <row r="15" spans="1:36" ht="12.95" customHeight="1" x14ac:dyDescent="0.15">
      <c r="A15" s="59">
        <v>742</v>
      </c>
      <c r="B15" s="77" t="s">
        <v>115</v>
      </c>
      <c r="C15" s="77"/>
      <c r="D15" s="55">
        <v>14</v>
      </c>
      <c r="E15" s="55">
        <v>15</v>
      </c>
      <c r="F15" s="4">
        <f t="shared" si="0"/>
        <v>0.11</v>
      </c>
      <c r="G15" s="5" t="s">
        <v>100</v>
      </c>
      <c r="H15" s="59" t="s">
        <v>120</v>
      </c>
      <c r="I15" s="55"/>
      <c r="J15" s="1" t="s">
        <v>15</v>
      </c>
      <c r="K15" s="56">
        <f t="shared" si="1"/>
        <v>0.12</v>
      </c>
      <c r="L15" s="56">
        <f t="shared" si="2"/>
        <v>0.12</v>
      </c>
      <c r="M15" s="56">
        <f t="shared" si="3"/>
        <v>0.13</v>
      </c>
      <c r="N15" s="56">
        <f t="shared" si="4"/>
        <v>0.13</v>
      </c>
      <c r="O15" s="56">
        <f t="shared" si="5"/>
        <v>0.13</v>
      </c>
      <c r="P15" s="56">
        <f t="shared" si="26"/>
        <v>0.12</v>
      </c>
      <c r="Q15" s="56">
        <f t="shared" si="6"/>
        <v>0.11</v>
      </c>
      <c r="R15" s="56">
        <f t="shared" si="7"/>
        <v>0.12</v>
      </c>
      <c r="S15" s="56">
        <f t="shared" si="8"/>
        <v>0.13</v>
      </c>
      <c r="T15" s="56">
        <f t="shared" si="9"/>
        <v>0.13</v>
      </c>
      <c r="U15" s="56">
        <f t="shared" si="10"/>
        <v>0.12</v>
      </c>
      <c r="V15" s="56">
        <f t="shared" si="11"/>
        <v>0.12</v>
      </c>
      <c r="W15" s="56">
        <f t="shared" si="12"/>
        <v>0.12</v>
      </c>
      <c r="X15" s="56">
        <f t="shared" si="13"/>
        <v>0.12</v>
      </c>
      <c r="Y15" s="56">
        <f t="shared" si="14"/>
        <v>0.1</v>
      </c>
      <c r="Z15" s="56">
        <f t="shared" si="15"/>
        <v>0.12</v>
      </c>
      <c r="AA15" s="56">
        <f t="shared" si="16"/>
        <v>0.11</v>
      </c>
      <c r="AB15" s="56">
        <f t="shared" si="17"/>
        <v>0.12</v>
      </c>
      <c r="AC15" s="56">
        <f t="shared" si="18"/>
        <v>0.12</v>
      </c>
      <c r="AD15" s="56">
        <f t="shared" si="19"/>
        <v>0.15</v>
      </c>
      <c r="AE15" s="56">
        <f t="shared" si="20"/>
        <v>0.11</v>
      </c>
      <c r="AF15" s="56">
        <f t="shared" si="21"/>
        <v>0.12</v>
      </c>
      <c r="AG15" s="56">
        <f t="shared" si="22"/>
        <v>0.1</v>
      </c>
      <c r="AH15" s="56">
        <f t="shared" si="23"/>
        <v>0.11</v>
      </c>
      <c r="AI15" s="56">
        <f t="shared" si="24"/>
        <v>0.12</v>
      </c>
      <c r="AJ15" s="56">
        <f t="shared" si="25"/>
        <v>0.11</v>
      </c>
    </row>
    <row r="16" spans="1:36" ht="12.95" customHeight="1" x14ac:dyDescent="0.15">
      <c r="A16" s="59">
        <v>743</v>
      </c>
      <c r="B16" s="77" t="s">
        <v>115</v>
      </c>
      <c r="C16" s="77"/>
      <c r="D16" s="55">
        <v>12</v>
      </c>
      <c r="E16" s="55">
        <v>14</v>
      </c>
      <c r="F16" s="4">
        <f t="shared" si="0"/>
        <v>0.08</v>
      </c>
      <c r="G16" s="5"/>
      <c r="H16" s="59" t="s">
        <v>120</v>
      </c>
      <c r="I16" s="55"/>
      <c r="J16" s="1" t="s">
        <v>15</v>
      </c>
      <c r="K16" s="56">
        <f t="shared" si="1"/>
        <v>0.08</v>
      </c>
      <c r="L16" s="56">
        <f t="shared" si="2"/>
        <v>0.09</v>
      </c>
      <c r="M16" s="56">
        <f t="shared" si="3"/>
        <v>0.09</v>
      </c>
      <c r="N16" s="56">
        <f t="shared" si="4"/>
        <v>0.09</v>
      </c>
      <c r="O16" s="56">
        <f t="shared" si="5"/>
        <v>0.09</v>
      </c>
      <c r="P16" s="56">
        <f t="shared" si="26"/>
        <v>0.09</v>
      </c>
      <c r="Q16" s="56">
        <f t="shared" si="6"/>
        <v>0.08</v>
      </c>
      <c r="R16" s="56">
        <f t="shared" si="7"/>
        <v>0.08</v>
      </c>
      <c r="S16" s="56">
        <f t="shared" si="8"/>
        <v>0.09</v>
      </c>
      <c r="T16" s="56">
        <f t="shared" si="9"/>
        <v>0.09</v>
      </c>
      <c r="U16" s="56">
        <f t="shared" si="10"/>
        <v>0.08</v>
      </c>
      <c r="V16" s="56">
        <f t="shared" si="11"/>
        <v>0.09</v>
      </c>
      <c r="W16" s="56">
        <f t="shared" si="12"/>
        <v>0.09</v>
      </c>
      <c r="X16" s="56">
        <f t="shared" si="13"/>
        <v>0.09</v>
      </c>
      <c r="Y16" s="56">
        <f t="shared" si="14"/>
        <v>7.0000000000000007E-2</v>
      </c>
      <c r="Z16" s="56">
        <f t="shared" si="15"/>
        <v>0.09</v>
      </c>
      <c r="AA16" s="56">
        <f t="shared" si="16"/>
        <v>0.08</v>
      </c>
      <c r="AB16" s="56">
        <f t="shared" si="17"/>
        <v>0.08</v>
      </c>
      <c r="AC16" s="56">
        <f t="shared" si="18"/>
        <v>0.08</v>
      </c>
      <c r="AD16" s="56">
        <f t="shared" si="19"/>
        <v>0.11</v>
      </c>
      <c r="AE16" s="56">
        <f t="shared" si="20"/>
        <v>0.08</v>
      </c>
      <c r="AF16" s="56">
        <f t="shared" si="21"/>
        <v>0.08</v>
      </c>
      <c r="AG16" s="56">
        <f t="shared" si="22"/>
        <v>7.0000000000000007E-2</v>
      </c>
      <c r="AH16" s="56">
        <f t="shared" si="23"/>
        <v>0.08</v>
      </c>
      <c r="AI16" s="56">
        <f t="shared" si="24"/>
        <v>0.09</v>
      </c>
      <c r="AJ16" s="56">
        <f t="shared" si="25"/>
        <v>0.08</v>
      </c>
    </row>
    <row r="17" spans="1:36" ht="12.95" customHeight="1" x14ac:dyDescent="0.15">
      <c r="A17" s="59">
        <v>744</v>
      </c>
      <c r="B17" s="77" t="s">
        <v>115</v>
      </c>
      <c r="C17" s="77"/>
      <c r="D17" s="55">
        <v>12</v>
      </c>
      <c r="E17" s="55">
        <v>12</v>
      </c>
      <c r="F17" s="4">
        <f t="shared" si="0"/>
        <v>7.0000000000000007E-2</v>
      </c>
      <c r="G17" s="5"/>
      <c r="H17" s="59" t="s">
        <v>120</v>
      </c>
      <c r="I17" s="55"/>
      <c r="J17" s="1" t="s">
        <v>15</v>
      </c>
      <c r="K17" s="56">
        <f t="shared" si="1"/>
        <v>7.0000000000000007E-2</v>
      </c>
      <c r="L17" s="56">
        <f t="shared" si="2"/>
        <v>7.0000000000000007E-2</v>
      </c>
      <c r="M17" s="56">
        <f t="shared" si="3"/>
        <v>7.0000000000000007E-2</v>
      </c>
      <c r="N17" s="56">
        <f t="shared" si="4"/>
        <v>0.08</v>
      </c>
      <c r="O17" s="56">
        <f t="shared" si="5"/>
        <v>0.08</v>
      </c>
      <c r="P17" s="56">
        <f t="shared" si="26"/>
        <v>7.0000000000000007E-2</v>
      </c>
      <c r="Q17" s="56">
        <f t="shared" si="6"/>
        <v>7.0000000000000007E-2</v>
      </c>
      <c r="R17" s="56">
        <f t="shared" si="7"/>
        <v>7.0000000000000007E-2</v>
      </c>
      <c r="S17" s="56">
        <f t="shared" si="8"/>
        <v>7.0000000000000007E-2</v>
      </c>
      <c r="T17" s="56">
        <f t="shared" si="9"/>
        <v>7.0000000000000007E-2</v>
      </c>
      <c r="U17" s="56">
        <f t="shared" si="10"/>
        <v>7.0000000000000007E-2</v>
      </c>
      <c r="V17" s="56">
        <f t="shared" si="11"/>
        <v>7.0000000000000007E-2</v>
      </c>
      <c r="W17" s="56">
        <f t="shared" si="12"/>
        <v>7.0000000000000007E-2</v>
      </c>
      <c r="X17" s="56">
        <f t="shared" si="13"/>
        <v>7.0000000000000007E-2</v>
      </c>
      <c r="Y17" s="56">
        <f t="shared" si="14"/>
        <v>0.06</v>
      </c>
      <c r="Z17" s="56">
        <f t="shared" si="15"/>
        <v>7.0000000000000007E-2</v>
      </c>
      <c r="AA17" s="56">
        <f t="shared" si="16"/>
        <v>7.0000000000000007E-2</v>
      </c>
      <c r="AB17" s="56">
        <f t="shared" si="17"/>
        <v>7.0000000000000007E-2</v>
      </c>
      <c r="AC17" s="56">
        <f t="shared" si="18"/>
        <v>7.0000000000000007E-2</v>
      </c>
      <c r="AD17" s="56">
        <f t="shared" si="19"/>
        <v>0.09</v>
      </c>
      <c r="AE17" s="56">
        <f t="shared" si="20"/>
        <v>0.06</v>
      </c>
      <c r="AF17" s="56">
        <f t="shared" si="21"/>
        <v>7.0000000000000007E-2</v>
      </c>
      <c r="AG17" s="56">
        <f t="shared" si="22"/>
        <v>0.06</v>
      </c>
      <c r="AH17" s="56">
        <f t="shared" si="23"/>
        <v>7.0000000000000007E-2</v>
      </c>
      <c r="AI17" s="56">
        <f t="shared" si="24"/>
        <v>7.0000000000000007E-2</v>
      </c>
      <c r="AJ17" s="56">
        <f t="shared" si="25"/>
        <v>7.0000000000000007E-2</v>
      </c>
    </row>
    <row r="18" spans="1:36" ht="12.95" customHeight="1" x14ac:dyDescent="0.15">
      <c r="A18" s="59">
        <v>745</v>
      </c>
      <c r="B18" s="77" t="s">
        <v>115</v>
      </c>
      <c r="C18" s="77"/>
      <c r="D18" s="55">
        <v>18</v>
      </c>
      <c r="E18" s="55">
        <v>16</v>
      </c>
      <c r="F18" s="4">
        <f t="shared" si="0"/>
        <v>0.19</v>
      </c>
      <c r="G18" s="5"/>
      <c r="H18" s="59" t="s">
        <v>120</v>
      </c>
      <c r="I18" s="55"/>
      <c r="J18" s="1" t="s">
        <v>15</v>
      </c>
      <c r="K18" s="56">
        <f t="shared" si="1"/>
        <v>0.19</v>
      </c>
      <c r="L18" s="56">
        <f t="shared" si="2"/>
        <v>0.21</v>
      </c>
      <c r="M18" s="56">
        <f t="shared" si="3"/>
        <v>0.21</v>
      </c>
      <c r="N18" s="56">
        <f t="shared" si="4"/>
        <v>0.21</v>
      </c>
      <c r="O18" s="56">
        <f t="shared" si="5"/>
        <v>0.21</v>
      </c>
      <c r="P18" s="56">
        <f t="shared" si="26"/>
        <v>0.21</v>
      </c>
      <c r="Q18" s="56">
        <f t="shared" si="6"/>
        <v>0.19</v>
      </c>
      <c r="R18" s="56">
        <f t="shared" si="7"/>
        <v>0.21</v>
      </c>
      <c r="S18" s="56">
        <f t="shared" si="8"/>
        <v>0.21</v>
      </c>
      <c r="T18" s="56">
        <f t="shared" si="9"/>
        <v>0.22</v>
      </c>
      <c r="U18" s="56">
        <f t="shared" si="10"/>
        <v>0.21</v>
      </c>
      <c r="V18" s="56">
        <f t="shared" si="11"/>
        <v>0.21</v>
      </c>
      <c r="W18" s="56">
        <f t="shared" si="12"/>
        <v>0.2</v>
      </c>
      <c r="X18" s="56">
        <f t="shared" si="13"/>
        <v>0.21</v>
      </c>
      <c r="Y18" s="56">
        <f t="shared" si="14"/>
        <v>0.18</v>
      </c>
      <c r="Z18" s="56">
        <f t="shared" si="15"/>
        <v>0.2</v>
      </c>
      <c r="AA18" s="56">
        <f t="shared" si="16"/>
        <v>0.19</v>
      </c>
      <c r="AB18" s="56">
        <f t="shared" si="17"/>
        <v>0.21</v>
      </c>
      <c r="AC18" s="56">
        <f t="shared" si="18"/>
        <v>0.21</v>
      </c>
      <c r="AD18" s="56">
        <f t="shared" si="19"/>
        <v>0.24</v>
      </c>
      <c r="AE18" s="56">
        <f t="shared" si="20"/>
        <v>0.19</v>
      </c>
      <c r="AF18" s="56">
        <f t="shared" si="21"/>
        <v>0.21</v>
      </c>
      <c r="AG18" s="56">
        <f t="shared" si="22"/>
        <v>0.18</v>
      </c>
      <c r="AH18" s="56">
        <f t="shared" si="23"/>
        <v>0.19</v>
      </c>
      <c r="AI18" s="56">
        <f t="shared" si="24"/>
        <v>0.21</v>
      </c>
      <c r="AJ18" s="56">
        <f t="shared" si="25"/>
        <v>0.19</v>
      </c>
    </row>
    <row r="19" spans="1:36" ht="12.95" customHeight="1" x14ac:dyDescent="0.15">
      <c r="A19" s="59">
        <v>746</v>
      </c>
      <c r="B19" s="77" t="s">
        <v>118</v>
      </c>
      <c r="C19" s="77"/>
      <c r="D19" s="55">
        <v>6</v>
      </c>
      <c r="E19" s="55">
        <v>7</v>
      </c>
      <c r="F19" s="4">
        <f t="shared" si="0"/>
        <v>0.01</v>
      </c>
      <c r="G19" s="5"/>
      <c r="H19" s="59" t="s">
        <v>120</v>
      </c>
      <c r="I19" s="55"/>
      <c r="J19" s="1" t="s">
        <v>15</v>
      </c>
      <c r="K19" s="56">
        <f t="shared" si="1"/>
        <v>0.01</v>
      </c>
      <c r="L19" s="56">
        <f t="shared" si="2"/>
        <v>0.01</v>
      </c>
      <c r="M19" s="56">
        <f t="shared" si="3"/>
        <v>0.01</v>
      </c>
      <c r="N19" s="56">
        <f t="shared" si="4"/>
        <v>0.01</v>
      </c>
      <c r="O19" s="56">
        <f t="shared" si="5"/>
        <v>0.01</v>
      </c>
      <c r="P19" s="56">
        <f t="shared" si="26"/>
        <v>0.01</v>
      </c>
      <c r="Q19" s="56">
        <f t="shared" si="6"/>
        <v>0.01</v>
      </c>
      <c r="R19" s="56">
        <f t="shared" si="7"/>
        <v>0.01</v>
      </c>
      <c r="S19" s="56">
        <f t="shared" si="8"/>
        <v>0.01</v>
      </c>
      <c r="T19" s="56">
        <f t="shared" si="9"/>
        <v>0.01</v>
      </c>
      <c r="U19" s="56">
        <f t="shared" si="10"/>
        <v>0.01</v>
      </c>
      <c r="V19" s="56">
        <f t="shared" si="11"/>
        <v>0.01</v>
      </c>
      <c r="W19" s="56">
        <f t="shared" si="12"/>
        <v>0.01</v>
      </c>
      <c r="X19" s="56">
        <f t="shared" si="13"/>
        <v>0.01</v>
      </c>
      <c r="Y19" s="56">
        <f t="shared" si="14"/>
        <v>0.01</v>
      </c>
      <c r="Z19" s="56">
        <f t="shared" si="15"/>
        <v>0.01</v>
      </c>
      <c r="AA19" s="56">
        <f t="shared" si="16"/>
        <v>0.01</v>
      </c>
      <c r="AB19" s="56">
        <f t="shared" si="17"/>
        <v>0.01</v>
      </c>
      <c r="AC19" s="56">
        <f t="shared" si="18"/>
        <v>0.01</v>
      </c>
      <c r="AD19" s="56">
        <f t="shared" si="19"/>
        <v>0.02</v>
      </c>
      <c r="AE19" s="56">
        <f t="shared" si="20"/>
        <v>0.01</v>
      </c>
      <c r="AF19" s="56">
        <f t="shared" si="21"/>
        <v>0.01</v>
      </c>
      <c r="AG19" s="56">
        <f t="shared" si="22"/>
        <v>0.01</v>
      </c>
      <c r="AH19" s="56">
        <f t="shared" si="23"/>
        <v>0.01</v>
      </c>
      <c r="AI19" s="56">
        <f t="shared" si="24"/>
        <v>0.01</v>
      </c>
      <c r="AJ19" s="56">
        <f t="shared" si="25"/>
        <v>0.01</v>
      </c>
    </row>
    <row r="20" spans="1:36" ht="12.95" customHeight="1" x14ac:dyDescent="0.15">
      <c r="A20" s="59">
        <v>747</v>
      </c>
      <c r="B20" s="77" t="s">
        <v>115</v>
      </c>
      <c r="C20" s="77"/>
      <c r="D20" s="55">
        <v>8</v>
      </c>
      <c r="E20" s="55">
        <v>8</v>
      </c>
      <c r="F20" s="4">
        <f t="shared" si="0"/>
        <v>0.02</v>
      </c>
      <c r="G20" s="5" t="s">
        <v>100</v>
      </c>
      <c r="H20" s="59" t="s">
        <v>120</v>
      </c>
      <c r="I20" s="55"/>
      <c r="J20" s="1" t="s">
        <v>15</v>
      </c>
      <c r="K20" s="56">
        <f t="shared" si="1"/>
        <v>0.02</v>
      </c>
      <c r="L20" s="56">
        <f t="shared" si="2"/>
        <v>0.02</v>
      </c>
      <c r="M20" s="56">
        <f t="shared" si="3"/>
        <v>0.02</v>
      </c>
      <c r="N20" s="56">
        <f t="shared" si="4"/>
        <v>0.02</v>
      </c>
      <c r="O20" s="56">
        <f t="shared" si="5"/>
        <v>0.02</v>
      </c>
      <c r="P20" s="56">
        <f t="shared" si="26"/>
        <v>0.02</v>
      </c>
      <c r="Q20" s="56">
        <f t="shared" si="6"/>
        <v>0.02</v>
      </c>
      <c r="R20" s="56">
        <f t="shared" si="7"/>
        <v>0.02</v>
      </c>
      <c r="S20" s="56">
        <f t="shared" si="8"/>
        <v>0.02</v>
      </c>
      <c r="T20" s="56">
        <f t="shared" si="9"/>
        <v>0.02</v>
      </c>
      <c r="U20" s="56">
        <f t="shared" si="10"/>
        <v>0.02</v>
      </c>
      <c r="V20" s="56">
        <f t="shared" si="11"/>
        <v>0.02</v>
      </c>
      <c r="W20" s="56">
        <f t="shared" si="12"/>
        <v>0.02</v>
      </c>
      <c r="X20" s="56">
        <f t="shared" si="13"/>
        <v>0.02</v>
      </c>
      <c r="Y20" s="56">
        <f t="shared" si="14"/>
        <v>0.02</v>
      </c>
      <c r="Z20" s="56">
        <f t="shared" si="15"/>
        <v>0.02</v>
      </c>
      <c r="AA20" s="56">
        <f t="shared" si="16"/>
        <v>0.02</v>
      </c>
      <c r="AB20" s="56">
        <f t="shared" si="17"/>
        <v>0.02</v>
      </c>
      <c r="AC20" s="56">
        <f t="shared" si="18"/>
        <v>0.02</v>
      </c>
      <c r="AD20" s="56">
        <f t="shared" si="19"/>
        <v>0.03</v>
      </c>
      <c r="AE20" s="56">
        <f t="shared" si="20"/>
        <v>0.02</v>
      </c>
      <c r="AF20" s="56">
        <f t="shared" si="21"/>
        <v>0.02</v>
      </c>
      <c r="AG20" s="56">
        <f t="shared" si="22"/>
        <v>0.02</v>
      </c>
      <c r="AH20" s="56">
        <f t="shared" si="23"/>
        <v>0.02</v>
      </c>
      <c r="AI20" s="56">
        <f t="shared" si="24"/>
        <v>0.02</v>
      </c>
      <c r="AJ20" s="56">
        <f t="shared" si="25"/>
        <v>0.02</v>
      </c>
    </row>
    <row r="21" spans="1:36" ht="12.95" customHeight="1" x14ac:dyDescent="0.15">
      <c r="A21" s="59">
        <v>748</v>
      </c>
      <c r="B21" s="77" t="s">
        <v>115</v>
      </c>
      <c r="C21" s="77"/>
      <c r="D21" s="55">
        <v>22</v>
      </c>
      <c r="E21" s="55">
        <v>16</v>
      </c>
      <c r="F21" s="4">
        <f t="shared" si="0"/>
        <v>0.28000000000000003</v>
      </c>
      <c r="G21" s="5" t="s">
        <v>100</v>
      </c>
      <c r="H21" s="59"/>
      <c r="I21" s="55"/>
      <c r="J21" s="1" t="s">
        <v>15</v>
      </c>
      <c r="K21" s="56">
        <f t="shared" si="1"/>
        <v>0.28000000000000003</v>
      </c>
      <c r="L21" s="56">
        <f t="shared" si="2"/>
        <v>0.3</v>
      </c>
      <c r="M21" s="56">
        <f t="shared" si="3"/>
        <v>0.3</v>
      </c>
      <c r="N21" s="56">
        <f t="shared" si="4"/>
        <v>0.3</v>
      </c>
      <c r="O21" s="56">
        <f t="shared" si="5"/>
        <v>0.3</v>
      </c>
      <c r="P21" s="56">
        <f t="shared" si="26"/>
        <v>0.3</v>
      </c>
      <c r="Q21" s="56">
        <f t="shared" si="6"/>
        <v>0.28000000000000003</v>
      </c>
      <c r="R21" s="56">
        <f t="shared" si="7"/>
        <v>0.3</v>
      </c>
      <c r="S21" s="56">
        <f t="shared" si="8"/>
        <v>0.3</v>
      </c>
      <c r="T21" s="56">
        <f t="shared" si="9"/>
        <v>0.3</v>
      </c>
      <c r="U21" s="56">
        <f t="shared" si="10"/>
        <v>0.3</v>
      </c>
      <c r="V21" s="56">
        <f t="shared" si="11"/>
        <v>0.32</v>
      </c>
      <c r="W21" s="56">
        <f t="shared" si="12"/>
        <v>0.3</v>
      </c>
      <c r="X21" s="56">
        <f t="shared" si="13"/>
        <v>0.3</v>
      </c>
      <c r="Y21" s="56">
        <f t="shared" si="14"/>
        <v>0.27</v>
      </c>
      <c r="Z21" s="56">
        <f t="shared" si="15"/>
        <v>0.3</v>
      </c>
      <c r="AA21" s="56">
        <f t="shared" si="16"/>
        <v>0.27</v>
      </c>
      <c r="AB21" s="56">
        <f t="shared" si="17"/>
        <v>0.31</v>
      </c>
      <c r="AC21" s="56">
        <f t="shared" si="18"/>
        <v>0.31</v>
      </c>
      <c r="AD21" s="56">
        <f t="shared" si="19"/>
        <v>0.34</v>
      </c>
      <c r="AE21" s="56">
        <f t="shared" si="20"/>
        <v>0.28000000000000003</v>
      </c>
      <c r="AF21" s="56">
        <f t="shared" si="21"/>
        <v>0.31</v>
      </c>
      <c r="AG21" s="56">
        <f t="shared" si="22"/>
        <v>0.27</v>
      </c>
      <c r="AH21" s="56">
        <f t="shared" si="23"/>
        <v>0.28000000000000003</v>
      </c>
      <c r="AI21" s="56">
        <f t="shared" si="24"/>
        <v>0.3</v>
      </c>
      <c r="AJ21" s="56">
        <f t="shared" si="25"/>
        <v>0.28000000000000003</v>
      </c>
    </row>
    <row r="22" spans="1:36" ht="12.95" customHeight="1" x14ac:dyDescent="0.15">
      <c r="A22" s="59">
        <v>749</v>
      </c>
      <c r="B22" s="77" t="s">
        <v>115</v>
      </c>
      <c r="C22" s="77"/>
      <c r="D22" s="55">
        <v>6</v>
      </c>
      <c r="E22" s="55">
        <v>8</v>
      </c>
      <c r="F22" s="4">
        <f t="shared" si="0"/>
        <v>0.01</v>
      </c>
      <c r="G22" s="47"/>
      <c r="H22" s="59" t="s">
        <v>120</v>
      </c>
      <c r="I22" s="55"/>
      <c r="J22" s="1" t="s">
        <v>15</v>
      </c>
      <c r="K22" s="56">
        <f t="shared" si="1"/>
        <v>0.01</v>
      </c>
      <c r="L22" s="56">
        <f t="shared" si="2"/>
        <v>0.01</v>
      </c>
      <c r="M22" s="56">
        <f t="shared" si="3"/>
        <v>0.01</v>
      </c>
      <c r="N22" s="56">
        <f t="shared" si="4"/>
        <v>0.01</v>
      </c>
      <c r="O22" s="56">
        <f t="shared" si="5"/>
        <v>0.01</v>
      </c>
      <c r="P22" s="56">
        <f t="shared" si="26"/>
        <v>0.01</v>
      </c>
      <c r="Q22" s="56">
        <f t="shared" si="6"/>
        <v>0.01</v>
      </c>
      <c r="R22" s="56">
        <f t="shared" si="7"/>
        <v>0.01</v>
      </c>
      <c r="S22" s="56">
        <f t="shared" si="8"/>
        <v>0.01</v>
      </c>
      <c r="T22" s="56">
        <f t="shared" si="9"/>
        <v>0.01</v>
      </c>
      <c r="U22" s="56">
        <f t="shared" si="10"/>
        <v>0.01</v>
      </c>
      <c r="V22" s="56">
        <f t="shared" si="11"/>
        <v>0.01</v>
      </c>
      <c r="W22" s="56">
        <f t="shared" si="12"/>
        <v>0.01</v>
      </c>
      <c r="X22" s="56">
        <f t="shared" si="13"/>
        <v>0.01</v>
      </c>
      <c r="Y22" s="56">
        <f t="shared" si="14"/>
        <v>0.01</v>
      </c>
      <c r="Z22" s="56">
        <f t="shared" si="15"/>
        <v>0.01</v>
      </c>
      <c r="AA22" s="56">
        <f t="shared" si="16"/>
        <v>0.01</v>
      </c>
      <c r="AB22" s="56">
        <f t="shared" si="17"/>
        <v>0.01</v>
      </c>
      <c r="AC22" s="56">
        <f t="shared" si="18"/>
        <v>0.01</v>
      </c>
      <c r="AD22" s="56">
        <f t="shared" si="19"/>
        <v>0.02</v>
      </c>
      <c r="AE22" s="56">
        <f t="shared" si="20"/>
        <v>0.01</v>
      </c>
      <c r="AF22" s="56">
        <f t="shared" si="21"/>
        <v>0.01</v>
      </c>
      <c r="AG22" s="56">
        <f t="shared" si="22"/>
        <v>0.01</v>
      </c>
      <c r="AH22" s="56">
        <f t="shared" si="23"/>
        <v>0.01</v>
      </c>
      <c r="AI22" s="56">
        <f t="shared" si="24"/>
        <v>0.01</v>
      </c>
      <c r="AJ22" s="56">
        <f t="shared" si="25"/>
        <v>0.01</v>
      </c>
    </row>
    <row r="23" spans="1:36" ht="12.95" customHeight="1" x14ac:dyDescent="0.15">
      <c r="A23" s="59">
        <v>750</v>
      </c>
      <c r="B23" s="77" t="s">
        <v>115</v>
      </c>
      <c r="C23" s="77"/>
      <c r="D23" s="55">
        <v>14</v>
      </c>
      <c r="E23" s="55">
        <v>14</v>
      </c>
      <c r="F23" s="4">
        <f t="shared" si="0"/>
        <v>0.1</v>
      </c>
      <c r="G23" s="47"/>
      <c r="H23" s="59"/>
      <c r="I23" s="55"/>
      <c r="J23" s="1" t="s">
        <v>15</v>
      </c>
      <c r="K23" s="56">
        <f t="shared" si="1"/>
        <v>0.11</v>
      </c>
      <c r="L23" s="56">
        <f t="shared" si="2"/>
        <v>0.11</v>
      </c>
      <c r="M23" s="56">
        <f t="shared" si="3"/>
        <v>0.12</v>
      </c>
      <c r="N23" s="56">
        <f t="shared" si="4"/>
        <v>0.12</v>
      </c>
      <c r="O23" s="56">
        <f t="shared" si="5"/>
        <v>0.12</v>
      </c>
      <c r="P23" s="56">
        <f t="shared" si="26"/>
        <v>0.11</v>
      </c>
      <c r="Q23" s="56">
        <f t="shared" si="6"/>
        <v>0.11</v>
      </c>
      <c r="R23" s="56">
        <f t="shared" si="7"/>
        <v>0.11</v>
      </c>
      <c r="S23" s="56">
        <f t="shared" si="8"/>
        <v>0.12</v>
      </c>
      <c r="T23" s="56">
        <f t="shared" si="9"/>
        <v>0.12</v>
      </c>
      <c r="U23" s="56">
        <f t="shared" si="10"/>
        <v>0.11</v>
      </c>
      <c r="V23" s="56">
        <f t="shared" si="11"/>
        <v>0.12</v>
      </c>
      <c r="W23" s="56">
        <f t="shared" si="12"/>
        <v>0.11</v>
      </c>
      <c r="X23" s="56">
        <f t="shared" si="13"/>
        <v>0.11</v>
      </c>
      <c r="Y23" s="56">
        <f t="shared" si="14"/>
        <v>0.1</v>
      </c>
      <c r="Z23" s="56">
        <f t="shared" si="15"/>
        <v>0.11</v>
      </c>
      <c r="AA23" s="56">
        <f t="shared" si="16"/>
        <v>0.1</v>
      </c>
      <c r="AB23" s="56">
        <f t="shared" si="17"/>
        <v>0.11</v>
      </c>
      <c r="AC23" s="56">
        <f t="shared" si="18"/>
        <v>0.11</v>
      </c>
      <c r="AD23" s="56">
        <f t="shared" si="19"/>
        <v>0.14000000000000001</v>
      </c>
      <c r="AE23" s="56">
        <f t="shared" si="20"/>
        <v>0.1</v>
      </c>
      <c r="AF23" s="56">
        <f t="shared" si="21"/>
        <v>0.11</v>
      </c>
      <c r="AG23" s="56">
        <f t="shared" si="22"/>
        <v>0.1</v>
      </c>
      <c r="AH23" s="56">
        <f t="shared" si="23"/>
        <v>0.1</v>
      </c>
      <c r="AI23" s="56">
        <f t="shared" si="24"/>
        <v>0.11</v>
      </c>
      <c r="AJ23" s="56">
        <f t="shared" si="25"/>
        <v>0.1</v>
      </c>
    </row>
    <row r="24" spans="1:36" ht="12.95" customHeight="1" x14ac:dyDescent="0.15">
      <c r="A24" s="59">
        <v>751</v>
      </c>
      <c r="B24" s="77" t="s">
        <v>115</v>
      </c>
      <c r="C24" s="77"/>
      <c r="D24" s="55">
        <v>12</v>
      </c>
      <c r="E24" s="55">
        <v>12</v>
      </c>
      <c r="F24" s="4">
        <f t="shared" si="0"/>
        <v>7.0000000000000007E-2</v>
      </c>
      <c r="G24" s="5" t="s">
        <v>92</v>
      </c>
      <c r="H24" s="59" t="s">
        <v>120</v>
      </c>
      <c r="I24" s="55"/>
      <c r="J24" s="1" t="s">
        <v>15</v>
      </c>
      <c r="K24" s="56">
        <f t="shared" si="1"/>
        <v>7.0000000000000007E-2</v>
      </c>
      <c r="L24" s="56">
        <f t="shared" si="2"/>
        <v>7.0000000000000007E-2</v>
      </c>
      <c r="M24" s="56">
        <f t="shared" si="3"/>
        <v>7.0000000000000007E-2</v>
      </c>
      <c r="N24" s="56">
        <f t="shared" si="4"/>
        <v>0.08</v>
      </c>
      <c r="O24" s="56">
        <f t="shared" si="5"/>
        <v>0.08</v>
      </c>
      <c r="P24" s="56">
        <f t="shared" si="26"/>
        <v>7.0000000000000007E-2</v>
      </c>
      <c r="Q24" s="56">
        <f t="shared" si="6"/>
        <v>7.0000000000000007E-2</v>
      </c>
      <c r="R24" s="56">
        <f t="shared" si="7"/>
        <v>7.0000000000000007E-2</v>
      </c>
      <c r="S24" s="56">
        <f t="shared" si="8"/>
        <v>7.0000000000000007E-2</v>
      </c>
      <c r="T24" s="56">
        <f t="shared" si="9"/>
        <v>7.0000000000000007E-2</v>
      </c>
      <c r="U24" s="56">
        <f t="shared" si="10"/>
        <v>7.0000000000000007E-2</v>
      </c>
      <c r="V24" s="56">
        <f t="shared" si="11"/>
        <v>7.0000000000000007E-2</v>
      </c>
      <c r="W24" s="56">
        <f t="shared" si="12"/>
        <v>7.0000000000000007E-2</v>
      </c>
      <c r="X24" s="56">
        <f t="shared" si="13"/>
        <v>7.0000000000000007E-2</v>
      </c>
      <c r="Y24" s="56">
        <f t="shared" si="14"/>
        <v>0.06</v>
      </c>
      <c r="Z24" s="56">
        <f t="shared" si="15"/>
        <v>7.0000000000000007E-2</v>
      </c>
      <c r="AA24" s="56">
        <f t="shared" si="16"/>
        <v>7.0000000000000007E-2</v>
      </c>
      <c r="AB24" s="56">
        <f t="shared" si="17"/>
        <v>7.0000000000000007E-2</v>
      </c>
      <c r="AC24" s="56">
        <f t="shared" si="18"/>
        <v>7.0000000000000007E-2</v>
      </c>
      <c r="AD24" s="56">
        <f t="shared" si="19"/>
        <v>0.09</v>
      </c>
      <c r="AE24" s="56">
        <f t="shared" si="20"/>
        <v>0.06</v>
      </c>
      <c r="AF24" s="56">
        <f t="shared" si="21"/>
        <v>7.0000000000000007E-2</v>
      </c>
      <c r="AG24" s="56">
        <f t="shared" si="22"/>
        <v>0.06</v>
      </c>
      <c r="AH24" s="56">
        <f t="shared" si="23"/>
        <v>7.0000000000000007E-2</v>
      </c>
      <c r="AI24" s="56">
        <f t="shared" si="24"/>
        <v>7.0000000000000007E-2</v>
      </c>
      <c r="AJ24" s="56">
        <f t="shared" si="25"/>
        <v>7.0000000000000007E-2</v>
      </c>
    </row>
    <row r="25" spans="1:36" ht="12.95" customHeight="1" x14ac:dyDescent="0.15">
      <c r="A25" s="59">
        <v>752</v>
      </c>
      <c r="B25" s="77" t="s">
        <v>115</v>
      </c>
      <c r="C25" s="77"/>
      <c r="D25" s="55">
        <v>12</v>
      </c>
      <c r="E25" s="55">
        <v>11</v>
      </c>
      <c r="F25" s="4">
        <f t="shared" si="0"/>
        <v>0.06</v>
      </c>
      <c r="G25" s="5" t="s">
        <v>92</v>
      </c>
      <c r="H25" s="59" t="s">
        <v>120</v>
      </c>
      <c r="I25" s="55"/>
      <c r="J25" s="1" t="s">
        <v>15</v>
      </c>
      <c r="K25" s="56">
        <f t="shared" si="1"/>
        <v>7.0000000000000007E-2</v>
      </c>
      <c r="L25" s="56">
        <f t="shared" si="2"/>
        <v>7.0000000000000007E-2</v>
      </c>
      <c r="M25" s="56">
        <f t="shared" si="3"/>
        <v>7.0000000000000007E-2</v>
      </c>
      <c r="N25" s="56">
        <f t="shared" si="4"/>
        <v>7.0000000000000007E-2</v>
      </c>
      <c r="O25" s="56">
        <f t="shared" si="5"/>
        <v>7.0000000000000007E-2</v>
      </c>
      <c r="P25" s="56">
        <f t="shared" si="26"/>
        <v>7.0000000000000007E-2</v>
      </c>
      <c r="Q25" s="56">
        <f t="shared" si="6"/>
        <v>0.06</v>
      </c>
      <c r="R25" s="56">
        <f t="shared" si="7"/>
        <v>7.0000000000000007E-2</v>
      </c>
      <c r="S25" s="56">
        <f t="shared" si="8"/>
        <v>7.0000000000000007E-2</v>
      </c>
      <c r="T25" s="56">
        <f t="shared" si="9"/>
        <v>7.0000000000000007E-2</v>
      </c>
      <c r="U25" s="56">
        <f t="shared" si="10"/>
        <v>7.0000000000000007E-2</v>
      </c>
      <c r="V25" s="56">
        <f t="shared" si="11"/>
        <v>7.0000000000000007E-2</v>
      </c>
      <c r="W25" s="56">
        <f t="shared" si="12"/>
        <v>7.0000000000000007E-2</v>
      </c>
      <c r="X25" s="56">
        <f t="shared" si="13"/>
        <v>7.0000000000000007E-2</v>
      </c>
      <c r="Y25" s="56">
        <f t="shared" si="14"/>
        <v>0.06</v>
      </c>
      <c r="Z25" s="56">
        <f t="shared" si="15"/>
        <v>7.0000000000000007E-2</v>
      </c>
      <c r="AA25" s="56">
        <f t="shared" si="16"/>
        <v>0.06</v>
      </c>
      <c r="AB25" s="56">
        <f t="shared" si="17"/>
        <v>0.06</v>
      </c>
      <c r="AC25" s="56">
        <f t="shared" si="18"/>
        <v>7.0000000000000007E-2</v>
      </c>
      <c r="AD25" s="56">
        <f t="shared" si="19"/>
        <v>0.08</v>
      </c>
      <c r="AE25" s="56">
        <f t="shared" si="20"/>
        <v>0.06</v>
      </c>
      <c r="AF25" s="56">
        <f t="shared" si="21"/>
        <v>0.06</v>
      </c>
      <c r="AG25" s="56">
        <f t="shared" si="22"/>
        <v>0.06</v>
      </c>
      <c r="AH25" s="56">
        <f t="shared" si="23"/>
        <v>0.06</v>
      </c>
      <c r="AI25" s="56">
        <f t="shared" si="24"/>
        <v>7.0000000000000007E-2</v>
      </c>
      <c r="AJ25" s="56">
        <f t="shared" si="25"/>
        <v>0.06</v>
      </c>
    </row>
    <row r="26" spans="1:36" ht="12.95" customHeight="1" x14ac:dyDescent="0.15">
      <c r="A26" s="59">
        <v>753</v>
      </c>
      <c r="B26" s="77" t="s">
        <v>115</v>
      </c>
      <c r="C26" s="77"/>
      <c r="D26" s="55">
        <v>10</v>
      </c>
      <c r="E26" s="55">
        <v>10</v>
      </c>
      <c r="F26" s="4">
        <f t="shared" si="0"/>
        <v>0.04</v>
      </c>
      <c r="G26" s="47"/>
      <c r="H26" s="59" t="s">
        <v>120</v>
      </c>
      <c r="I26" s="55"/>
      <c r="J26" s="1" t="s">
        <v>15</v>
      </c>
      <c r="K26" s="56">
        <f t="shared" si="1"/>
        <v>0.04</v>
      </c>
      <c r="L26" s="56">
        <f t="shared" si="2"/>
        <v>0.04</v>
      </c>
      <c r="M26" s="56">
        <f t="shared" si="3"/>
        <v>0.04</v>
      </c>
      <c r="N26" s="56">
        <f t="shared" si="4"/>
        <v>0.05</v>
      </c>
      <c r="O26" s="56">
        <f t="shared" si="5"/>
        <v>0.05</v>
      </c>
      <c r="P26" s="56">
        <f t="shared" si="26"/>
        <v>0.04</v>
      </c>
      <c r="Q26" s="56">
        <f t="shared" si="6"/>
        <v>0.04</v>
      </c>
      <c r="R26" s="56">
        <f t="shared" si="7"/>
        <v>0.04</v>
      </c>
      <c r="S26" s="56">
        <f t="shared" si="8"/>
        <v>0.04</v>
      </c>
      <c r="T26" s="56">
        <f t="shared" si="9"/>
        <v>0.04</v>
      </c>
      <c r="U26" s="56">
        <f t="shared" si="10"/>
        <v>0.04</v>
      </c>
      <c r="V26" s="56">
        <f t="shared" si="11"/>
        <v>0.04</v>
      </c>
      <c r="W26" s="56">
        <f t="shared" si="12"/>
        <v>0.04</v>
      </c>
      <c r="X26" s="56">
        <f t="shared" si="13"/>
        <v>0.04</v>
      </c>
      <c r="Y26" s="56">
        <f t="shared" si="14"/>
        <v>0.04</v>
      </c>
      <c r="Z26" s="56">
        <f t="shared" si="15"/>
        <v>0.04</v>
      </c>
      <c r="AA26" s="56">
        <f t="shared" si="16"/>
        <v>0.04</v>
      </c>
      <c r="AB26" s="56">
        <f t="shared" si="17"/>
        <v>0.04</v>
      </c>
      <c r="AC26" s="56">
        <f t="shared" si="18"/>
        <v>0.04</v>
      </c>
      <c r="AD26" s="56">
        <f t="shared" si="19"/>
        <v>0.06</v>
      </c>
      <c r="AE26" s="56">
        <f t="shared" si="20"/>
        <v>0.04</v>
      </c>
      <c r="AF26" s="56">
        <f t="shared" si="21"/>
        <v>0.04</v>
      </c>
      <c r="AG26" s="56">
        <f t="shared" si="22"/>
        <v>0.04</v>
      </c>
      <c r="AH26" s="56">
        <f t="shared" si="23"/>
        <v>0.04</v>
      </c>
      <c r="AI26" s="56">
        <f t="shared" si="24"/>
        <v>0.04</v>
      </c>
      <c r="AJ26" s="56">
        <f t="shared" si="25"/>
        <v>0.04</v>
      </c>
    </row>
    <row r="27" spans="1:36" ht="12.95" customHeight="1" x14ac:dyDescent="0.15">
      <c r="A27" s="59">
        <v>754</v>
      </c>
      <c r="B27" s="77" t="s">
        <v>115</v>
      </c>
      <c r="C27" s="77"/>
      <c r="D27" s="55">
        <v>14</v>
      </c>
      <c r="E27" s="55">
        <v>14</v>
      </c>
      <c r="F27" s="4">
        <f t="shared" si="0"/>
        <v>0.1</v>
      </c>
      <c r="G27" s="5" t="s">
        <v>100</v>
      </c>
      <c r="H27" s="59" t="s">
        <v>120</v>
      </c>
      <c r="I27" s="55"/>
      <c r="J27" s="1" t="s">
        <v>15</v>
      </c>
      <c r="K27" s="56">
        <f t="shared" si="1"/>
        <v>0.11</v>
      </c>
      <c r="L27" s="56">
        <f t="shared" si="2"/>
        <v>0.11</v>
      </c>
      <c r="M27" s="56">
        <f t="shared" si="3"/>
        <v>0.12</v>
      </c>
      <c r="N27" s="56">
        <f t="shared" si="4"/>
        <v>0.12</v>
      </c>
      <c r="O27" s="56">
        <f t="shared" si="5"/>
        <v>0.12</v>
      </c>
      <c r="P27" s="56">
        <f t="shared" si="26"/>
        <v>0.11</v>
      </c>
      <c r="Q27" s="56">
        <f t="shared" si="6"/>
        <v>0.11</v>
      </c>
      <c r="R27" s="56">
        <f t="shared" si="7"/>
        <v>0.11</v>
      </c>
      <c r="S27" s="56">
        <f t="shared" si="8"/>
        <v>0.12</v>
      </c>
      <c r="T27" s="56">
        <f t="shared" si="9"/>
        <v>0.12</v>
      </c>
      <c r="U27" s="56">
        <f t="shared" si="10"/>
        <v>0.11</v>
      </c>
      <c r="V27" s="56">
        <f t="shared" si="11"/>
        <v>0.12</v>
      </c>
      <c r="W27" s="56">
        <f t="shared" si="12"/>
        <v>0.11</v>
      </c>
      <c r="X27" s="56">
        <f t="shared" si="13"/>
        <v>0.11</v>
      </c>
      <c r="Y27" s="56">
        <f t="shared" si="14"/>
        <v>0.1</v>
      </c>
      <c r="Z27" s="56">
        <f t="shared" si="15"/>
        <v>0.11</v>
      </c>
      <c r="AA27" s="56">
        <f t="shared" si="16"/>
        <v>0.1</v>
      </c>
      <c r="AB27" s="56">
        <f t="shared" si="17"/>
        <v>0.11</v>
      </c>
      <c r="AC27" s="56">
        <f t="shared" si="18"/>
        <v>0.11</v>
      </c>
      <c r="AD27" s="56">
        <f t="shared" si="19"/>
        <v>0.14000000000000001</v>
      </c>
      <c r="AE27" s="56">
        <f t="shared" si="20"/>
        <v>0.1</v>
      </c>
      <c r="AF27" s="56">
        <f t="shared" si="21"/>
        <v>0.11</v>
      </c>
      <c r="AG27" s="56">
        <f t="shared" si="22"/>
        <v>0.1</v>
      </c>
      <c r="AH27" s="56">
        <f t="shared" si="23"/>
        <v>0.1</v>
      </c>
      <c r="AI27" s="56">
        <f t="shared" si="24"/>
        <v>0.11</v>
      </c>
      <c r="AJ27" s="56">
        <f t="shared" si="25"/>
        <v>0.1</v>
      </c>
    </row>
    <row r="28" spans="1:36" ht="12.95" customHeight="1" x14ac:dyDescent="0.15">
      <c r="A28" s="59">
        <v>755</v>
      </c>
      <c r="B28" s="77" t="s">
        <v>115</v>
      </c>
      <c r="C28" s="77"/>
      <c r="D28" s="55">
        <v>14</v>
      </c>
      <c r="E28" s="55">
        <v>15</v>
      </c>
      <c r="F28" s="4">
        <f t="shared" si="0"/>
        <v>0.11</v>
      </c>
      <c r="G28" s="5" t="s">
        <v>100</v>
      </c>
      <c r="H28" s="59"/>
      <c r="I28" s="55"/>
      <c r="J28" s="1" t="s">
        <v>15</v>
      </c>
      <c r="K28" s="56">
        <f t="shared" si="1"/>
        <v>0.12</v>
      </c>
      <c r="L28" s="56">
        <f t="shared" si="2"/>
        <v>0.12</v>
      </c>
      <c r="M28" s="56">
        <f t="shared" si="3"/>
        <v>0.13</v>
      </c>
      <c r="N28" s="8">
        <f t="shared" si="4"/>
        <v>0.13</v>
      </c>
      <c r="O28" s="56">
        <f t="shared" si="5"/>
        <v>0.13</v>
      </c>
      <c r="P28" s="56">
        <f t="shared" si="26"/>
        <v>0.12</v>
      </c>
      <c r="Q28" s="56">
        <f t="shared" si="6"/>
        <v>0.11</v>
      </c>
      <c r="R28" s="56">
        <f t="shared" si="7"/>
        <v>0.12</v>
      </c>
      <c r="S28" s="56">
        <f t="shared" si="8"/>
        <v>0.13</v>
      </c>
      <c r="T28" s="56">
        <f t="shared" si="9"/>
        <v>0.13</v>
      </c>
      <c r="U28" s="56">
        <f t="shared" si="10"/>
        <v>0.12</v>
      </c>
      <c r="V28" s="56">
        <f t="shared" si="11"/>
        <v>0.12</v>
      </c>
      <c r="W28" s="56">
        <f t="shared" si="12"/>
        <v>0.12</v>
      </c>
      <c r="X28" s="56">
        <f t="shared" si="13"/>
        <v>0.12</v>
      </c>
      <c r="Y28" s="56">
        <f t="shared" si="14"/>
        <v>0.1</v>
      </c>
      <c r="Z28" s="56">
        <f t="shared" si="15"/>
        <v>0.12</v>
      </c>
      <c r="AA28" s="56">
        <f t="shared" si="16"/>
        <v>0.11</v>
      </c>
      <c r="AB28" s="56">
        <f t="shared" si="17"/>
        <v>0.12</v>
      </c>
      <c r="AC28" s="56">
        <f t="shared" si="18"/>
        <v>0.12</v>
      </c>
      <c r="AD28" s="56">
        <f t="shared" si="19"/>
        <v>0.15</v>
      </c>
      <c r="AE28" s="56">
        <f t="shared" si="20"/>
        <v>0.11</v>
      </c>
      <c r="AF28" s="56">
        <f t="shared" si="21"/>
        <v>0.12</v>
      </c>
      <c r="AG28" s="56">
        <f t="shared" si="22"/>
        <v>0.1</v>
      </c>
      <c r="AH28" s="56">
        <f t="shared" si="23"/>
        <v>0.11</v>
      </c>
      <c r="AI28" s="56">
        <f t="shared" si="24"/>
        <v>0.12</v>
      </c>
      <c r="AJ28" s="56">
        <f t="shared" si="25"/>
        <v>0.11</v>
      </c>
    </row>
    <row r="29" spans="1:36" ht="12.95" customHeight="1" x14ac:dyDescent="0.15">
      <c r="A29" s="59">
        <v>756</v>
      </c>
      <c r="B29" s="77" t="s">
        <v>115</v>
      </c>
      <c r="C29" s="77"/>
      <c r="D29" s="55">
        <v>8</v>
      </c>
      <c r="E29" s="55">
        <v>7</v>
      </c>
      <c r="F29" s="4">
        <f t="shared" si="0"/>
        <v>0.02</v>
      </c>
      <c r="G29" s="5" t="s">
        <v>100</v>
      </c>
      <c r="H29" s="59" t="s">
        <v>120</v>
      </c>
      <c r="I29" s="55"/>
      <c r="J29" s="1" t="s">
        <v>15</v>
      </c>
      <c r="K29" s="56">
        <f t="shared" si="1"/>
        <v>0.02</v>
      </c>
      <c r="L29" s="56">
        <f t="shared" si="2"/>
        <v>0.02</v>
      </c>
      <c r="M29" s="56">
        <f t="shared" si="3"/>
        <v>0.02</v>
      </c>
      <c r="N29" s="56">
        <f t="shared" si="4"/>
        <v>0.02</v>
      </c>
      <c r="O29" s="56">
        <f t="shared" si="5"/>
        <v>0.02</v>
      </c>
      <c r="P29" s="56">
        <f t="shared" si="26"/>
        <v>0.02</v>
      </c>
      <c r="Q29" s="56">
        <f t="shared" si="6"/>
        <v>0.02</v>
      </c>
      <c r="R29" s="56">
        <f t="shared" si="7"/>
        <v>0.02</v>
      </c>
      <c r="S29" s="56">
        <f t="shared" si="8"/>
        <v>0.02</v>
      </c>
      <c r="T29" s="56">
        <f t="shared" si="9"/>
        <v>0.02</v>
      </c>
      <c r="U29" s="56">
        <f t="shared" si="10"/>
        <v>0.02</v>
      </c>
      <c r="V29" s="56">
        <f t="shared" si="11"/>
        <v>0.02</v>
      </c>
      <c r="W29" s="56">
        <f t="shared" si="12"/>
        <v>0.02</v>
      </c>
      <c r="X29" s="56">
        <f t="shared" si="13"/>
        <v>0.02</v>
      </c>
      <c r="Y29" s="56">
        <f t="shared" si="14"/>
        <v>0.02</v>
      </c>
      <c r="Z29" s="56">
        <f t="shared" si="15"/>
        <v>0.02</v>
      </c>
      <c r="AA29" s="56">
        <f t="shared" si="16"/>
        <v>0.02</v>
      </c>
      <c r="AB29" s="56">
        <f t="shared" si="17"/>
        <v>0.02</v>
      </c>
      <c r="AC29" s="56">
        <f t="shared" si="18"/>
        <v>0.02</v>
      </c>
      <c r="AD29" s="56">
        <f t="shared" si="19"/>
        <v>0.03</v>
      </c>
      <c r="AE29" s="56">
        <f t="shared" si="20"/>
        <v>0.02</v>
      </c>
      <c r="AF29" s="56">
        <f t="shared" si="21"/>
        <v>0.02</v>
      </c>
      <c r="AG29" s="56">
        <f t="shared" si="22"/>
        <v>0.02</v>
      </c>
      <c r="AH29" s="56">
        <f t="shared" si="23"/>
        <v>0.02</v>
      </c>
      <c r="AI29" s="56">
        <f t="shared" si="24"/>
        <v>0.02</v>
      </c>
      <c r="AJ29" s="56">
        <f t="shared" si="25"/>
        <v>0.02</v>
      </c>
    </row>
    <row r="30" spans="1:36" ht="12.95" customHeight="1" x14ac:dyDescent="0.15">
      <c r="A30" s="59">
        <v>757</v>
      </c>
      <c r="B30" s="77" t="s">
        <v>119</v>
      </c>
      <c r="C30" s="77"/>
      <c r="D30" s="55">
        <v>8</v>
      </c>
      <c r="E30" s="55">
        <v>7</v>
      </c>
      <c r="F30" s="4">
        <f t="shared" si="0"/>
        <v>0.02</v>
      </c>
      <c r="G30" s="5" t="s">
        <v>121</v>
      </c>
      <c r="H30" s="59" t="s">
        <v>120</v>
      </c>
      <c r="I30" s="55"/>
      <c r="J30" s="1" t="s">
        <v>15</v>
      </c>
      <c r="K30" s="56">
        <f t="shared" si="1"/>
        <v>0.02</v>
      </c>
      <c r="L30" s="56">
        <f t="shared" si="2"/>
        <v>0.02</v>
      </c>
      <c r="M30" s="56">
        <f t="shared" si="3"/>
        <v>0.02</v>
      </c>
      <c r="N30" s="56">
        <f t="shared" si="4"/>
        <v>0.02</v>
      </c>
      <c r="O30" s="56">
        <f t="shared" si="5"/>
        <v>0.02</v>
      </c>
      <c r="P30" s="56">
        <f t="shared" si="26"/>
        <v>0.02</v>
      </c>
      <c r="Q30" s="56">
        <f t="shared" si="6"/>
        <v>0.02</v>
      </c>
      <c r="R30" s="56">
        <f t="shared" si="7"/>
        <v>0.02</v>
      </c>
      <c r="S30" s="56">
        <f t="shared" si="8"/>
        <v>0.02</v>
      </c>
      <c r="T30" s="56">
        <f t="shared" si="9"/>
        <v>0.02</v>
      </c>
      <c r="U30" s="56">
        <f t="shared" si="10"/>
        <v>0.02</v>
      </c>
      <c r="V30" s="56">
        <f t="shared" si="11"/>
        <v>0.02</v>
      </c>
      <c r="W30" s="56">
        <f t="shared" si="12"/>
        <v>0.02</v>
      </c>
      <c r="X30" s="56">
        <f t="shared" si="13"/>
        <v>0.02</v>
      </c>
      <c r="Y30" s="56">
        <f t="shared" si="14"/>
        <v>0.02</v>
      </c>
      <c r="Z30" s="56">
        <f t="shared" si="15"/>
        <v>0.02</v>
      </c>
      <c r="AA30" s="56">
        <f t="shared" si="16"/>
        <v>0.02</v>
      </c>
      <c r="AB30" s="56">
        <f t="shared" si="17"/>
        <v>0.02</v>
      </c>
      <c r="AC30" s="56">
        <f t="shared" si="18"/>
        <v>0.02</v>
      </c>
      <c r="AD30" s="56">
        <f t="shared" si="19"/>
        <v>0.03</v>
      </c>
      <c r="AE30" s="56">
        <f t="shared" si="20"/>
        <v>0.02</v>
      </c>
      <c r="AF30" s="56">
        <f t="shared" si="21"/>
        <v>0.02</v>
      </c>
      <c r="AG30" s="56">
        <f t="shared" si="22"/>
        <v>0.02</v>
      </c>
      <c r="AH30" s="56">
        <f t="shared" si="23"/>
        <v>0.02</v>
      </c>
      <c r="AI30" s="56">
        <f t="shared" si="24"/>
        <v>0.02</v>
      </c>
      <c r="AJ30" s="56">
        <f t="shared" si="25"/>
        <v>0.02</v>
      </c>
    </row>
    <row r="31" spans="1:36" ht="12.95" customHeight="1" x14ac:dyDescent="0.15">
      <c r="A31" s="59">
        <v>758</v>
      </c>
      <c r="B31" s="77" t="s">
        <v>119</v>
      </c>
      <c r="C31" s="77"/>
      <c r="D31" s="55">
        <v>10</v>
      </c>
      <c r="E31" s="55">
        <v>7</v>
      </c>
      <c r="F31" s="4">
        <f t="shared" si="0"/>
        <v>0.03</v>
      </c>
      <c r="G31" s="5" t="s">
        <v>121</v>
      </c>
      <c r="H31" s="59" t="s">
        <v>120</v>
      </c>
      <c r="I31" s="55"/>
      <c r="J31" s="1" t="s">
        <v>15</v>
      </c>
      <c r="K31" s="56">
        <f t="shared" si="1"/>
        <v>0.03</v>
      </c>
      <c r="L31" s="56">
        <f t="shared" si="2"/>
        <v>0.03</v>
      </c>
      <c r="M31" s="56">
        <f t="shared" si="3"/>
        <v>0.03</v>
      </c>
      <c r="N31" s="56">
        <f t="shared" si="4"/>
        <v>0.03</v>
      </c>
      <c r="O31" s="56">
        <f t="shared" si="5"/>
        <v>0.03</v>
      </c>
      <c r="P31" s="56">
        <f t="shared" si="26"/>
        <v>0.03</v>
      </c>
      <c r="Q31" s="56">
        <f t="shared" si="6"/>
        <v>0.03</v>
      </c>
      <c r="R31" s="56">
        <f t="shared" si="7"/>
        <v>0.03</v>
      </c>
      <c r="S31" s="56">
        <f t="shared" si="8"/>
        <v>0.03</v>
      </c>
      <c r="T31" s="56">
        <f t="shared" si="9"/>
        <v>0.03</v>
      </c>
      <c r="U31" s="56">
        <f t="shared" si="10"/>
        <v>0.03</v>
      </c>
      <c r="V31" s="56">
        <f t="shared" si="11"/>
        <v>0.03</v>
      </c>
      <c r="W31" s="56">
        <f t="shared" si="12"/>
        <v>0.03</v>
      </c>
      <c r="X31" s="56">
        <f t="shared" si="13"/>
        <v>0.03</v>
      </c>
      <c r="Y31" s="56">
        <f t="shared" si="14"/>
        <v>0.03</v>
      </c>
      <c r="Z31" s="56">
        <f t="shared" si="15"/>
        <v>0.03</v>
      </c>
      <c r="AA31" s="56">
        <f t="shared" si="16"/>
        <v>0.03</v>
      </c>
      <c r="AB31" s="56">
        <f t="shared" si="17"/>
        <v>0.03</v>
      </c>
      <c r="AC31" s="56">
        <f t="shared" si="18"/>
        <v>0.03</v>
      </c>
      <c r="AD31" s="56">
        <f t="shared" si="19"/>
        <v>0.04</v>
      </c>
      <c r="AE31" s="56">
        <f t="shared" si="20"/>
        <v>0.02</v>
      </c>
      <c r="AF31" s="56">
        <f t="shared" si="21"/>
        <v>0.03</v>
      </c>
      <c r="AG31" s="56">
        <f t="shared" si="22"/>
        <v>0.03</v>
      </c>
      <c r="AH31" s="56">
        <f t="shared" si="23"/>
        <v>0.03</v>
      </c>
      <c r="AI31" s="56">
        <f t="shared" si="24"/>
        <v>0.03</v>
      </c>
      <c r="AJ31" s="56">
        <f t="shared" si="25"/>
        <v>0.03</v>
      </c>
    </row>
    <row r="32" spans="1:36" ht="12.95" customHeight="1" x14ac:dyDescent="0.15">
      <c r="A32" s="59">
        <v>759</v>
      </c>
      <c r="B32" s="77" t="s">
        <v>118</v>
      </c>
      <c r="C32" s="77"/>
      <c r="D32" s="55">
        <v>8</v>
      </c>
      <c r="E32" s="55">
        <v>6</v>
      </c>
      <c r="F32" s="4">
        <f t="shared" si="0"/>
        <v>0.02</v>
      </c>
      <c r="G32" s="5" t="s">
        <v>121</v>
      </c>
      <c r="H32" s="59" t="s">
        <v>120</v>
      </c>
      <c r="I32" s="55"/>
      <c r="J32" s="1" t="s">
        <v>15</v>
      </c>
      <c r="K32" s="56">
        <f t="shared" si="1"/>
        <v>0.02</v>
      </c>
      <c r="L32" s="56">
        <f t="shared" si="2"/>
        <v>0.02</v>
      </c>
      <c r="M32" s="56">
        <f t="shared" si="3"/>
        <v>0.02</v>
      </c>
      <c r="N32" s="56">
        <f t="shared" si="4"/>
        <v>0.02</v>
      </c>
      <c r="O32" s="56">
        <f t="shared" si="5"/>
        <v>0.02</v>
      </c>
      <c r="P32" s="56">
        <f t="shared" si="26"/>
        <v>0.02</v>
      </c>
      <c r="Q32" s="56">
        <f t="shared" si="6"/>
        <v>0.02</v>
      </c>
      <c r="R32" s="56">
        <f t="shared" si="7"/>
        <v>0.02</v>
      </c>
      <c r="S32" s="56">
        <f t="shared" si="8"/>
        <v>0.02</v>
      </c>
      <c r="T32" s="56">
        <f t="shared" si="9"/>
        <v>0.01</v>
      </c>
      <c r="U32" s="56">
        <f t="shared" si="10"/>
        <v>0.02</v>
      </c>
      <c r="V32" s="56">
        <f t="shared" si="11"/>
        <v>0.02</v>
      </c>
      <c r="W32" s="56">
        <f t="shared" si="12"/>
        <v>0.02</v>
      </c>
      <c r="X32" s="56">
        <f t="shared" si="13"/>
        <v>0.02</v>
      </c>
      <c r="Y32" s="56">
        <f t="shared" si="14"/>
        <v>0.01</v>
      </c>
      <c r="Z32" s="56">
        <f t="shared" si="15"/>
        <v>0.02</v>
      </c>
      <c r="AA32" s="56">
        <f t="shared" si="16"/>
        <v>0.02</v>
      </c>
      <c r="AB32" s="56">
        <f t="shared" si="17"/>
        <v>0.02</v>
      </c>
      <c r="AC32" s="56">
        <f t="shared" si="18"/>
        <v>0.02</v>
      </c>
      <c r="AD32" s="56">
        <f t="shared" si="19"/>
        <v>0.02</v>
      </c>
      <c r="AE32" s="56">
        <f t="shared" si="20"/>
        <v>0.01</v>
      </c>
      <c r="AF32" s="56">
        <f t="shared" si="21"/>
        <v>0.02</v>
      </c>
      <c r="AG32" s="56">
        <f t="shared" si="22"/>
        <v>0.02</v>
      </c>
      <c r="AH32" s="56">
        <f t="shared" si="23"/>
        <v>0.02</v>
      </c>
      <c r="AI32" s="56">
        <f t="shared" si="24"/>
        <v>0.02</v>
      </c>
      <c r="AJ32" s="56">
        <f t="shared" si="25"/>
        <v>0.02</v>
      </c>
    </row>
    <row r="33" spans="1:36" ht="12.95" customHeight="1" x14ac:dyDescent="0.15">
      <c r="A33" s="55"/>
      <c r="B33" s="77"/>
      <c r="C33" s="77"/>
      <c r="D33" s="55"/>
      <c r="E33" s="55"/>
      <c r="F33" s="4" t="str">
        <f t="shared" si="0"/>
        <v/>
      </c>
      <c r="G33" s="55"/>
      <c r="H33" s="55"/>
      <c r="I33" s="55"/>
      <c r="J33" s="1" t="s">
        <v>15</v>
      </c>
      <c r="K33" s="56" t="e">
        <f t="shared" si="1"/>
        <v>#NUM!</v>
      </c>
      <c r="L33" s="56" t="e">
        <f t="shared" si="2"/>
        <v>#NUM!</v>
      </c>
      <c r="M33" s="56" t="e">
        <f t="shared" si="3"/>
        <v>#NUM!</v>
      </c>
      <c r="N33" s="56" t="e">
        <f t="shared" si="4"/>
        <v>#NUM!</v>
      </c>
      <c r="O33" s="56" t="e">
        <f t="shared" si="5"/>
        <v>#NUM!</v>
      </c>
      <c r="P33" s="56" t="e">
        <f t="shared" si="26"/>
        <v>#N/A</v>
      </c>
      <c r="Q33" s="56" t="e">
        <f t="shared" si="6"/>
        <v>#NUM!</v>
      </c>
      <c r="R33" s="56" t="e">
        <f t="shared" si="7"/>
        <v>#NUM!</v>
      </c>
      <c r="S33" s="56" t="e">
        <f t="shared" si="8"/>
        <v>#NUM!</v>
      </c>
      <c r="T33" s="56" t="e">
        <f t="shared" si="9"/>
        <v>#NUM!</v>
      </c>
      <c r="U33" s="56" t="e">
        <f t="shared" si="10"/>
        <v>#N/A</v>
      </c>
      <c r="V33" s="56" t="e">
        <f t="shared" si="11"/>
        <v>#NUM!</v>
      </c>
      <c r="W33" s="56" t="e">
        <f t="shared" si="12"/>
        <v>#NUM!</v>
      </c>
      <c r="X33" s="56" t="e">
        <f t="shared" si="13"/>
        <v>#NUM!</v>
      </c>
      <c r="Y33" s="56" t="e">
        <f t="shared" si="14"/>
        <v>#NUM!</v>
      </c>
      <c r="Z33" s="56" t="e">
        <f t="shared" si="15"/>
        <v>#N/A</v>
      </c>
      <c r="AA33" s="56" t="e">
        <f t="shared" si="16"/>
        <v>#NUM!</v>
      </c>
      <c r="AB33" s="56" t="e">
        <f t="shared" si="17"/>
        <v>#NUM!</v>
      </c>
      <c r="AC33" s="56" t="e">
        <f t="shared" si="18"/>
        <v>#NUM!</v>
      </c>
      <c r="AD33" s="56" t="e">
        <f t="shared" si="19"/>
        <v>#NUM!</v>
      </c>
      <c r="AE33" s="56" t="e">
        <f t="shared" si="20"/>
        <v>#NUM!</v>
      </c>
      <c r="AF33" s="56" t="e">
        <f t="shared" si="21"/>
        <v>#N/A</v>
      </c>
      <c r="AG33" s="56" t="e">
        <f t="shared" si="22"/>
        <v>#NUM!</v>
      </c>
      <c r="AH33" s="56" t="e">
        <f t="shared" si="23"/>
        <v>#NUM!</v>
      </c>
      <c r="AI33" s="56" t="e">
        <f t="shared" si="24"/>
        <v>#NUM!</v>
      </c>
      <c r="AJ33" s="56" t="e">
        <f t="shared" si="25"/>
        <v>#N/A</v>
      </c>
    </row>
    <row r="34" spans="1:36" ht="12.95" customHeight="1" x14ac:dyDescent="0.15">
      <c r="A34" s="55"/>
      <c r="B34" s="77"/>
      <c r="C34" s="77"/>
      <c r="D34" s="55"/>
      <c r="E34" s="55"/>
      <c r="F34" s="4" t="str">
        <f t="shared" si="0"/>
        <v/>
      </c>
      <c r="G34" s="55"/>
      <c r="H34" s="55"/>
      <c r="I34" s="55"/>
      <c r="K34" s="56" t="e">
        <f t="shared" si="1"/>
        <v>#NUM!</v>
      </c>
      <c r="L34" s="56" t="e">
        <f t="shared" si="2"/>
        <v>#NUM!</v>
      </c>
      <c r="M34" s="56" t="e">
        <f t="shared" si="3"/>
        <v>#NUM!</v>
      </c>
      <c r="N34" s="56" t="e">
        <f t="shared" si="4"/>
        <v>#NUM!</v>
      </c>
      <c r="O34" s="56" t="e">
        <f t="shared" si="5"/>
        <v>#NUM!</v>
      </c>
      <c r="P34" s="56" t="e">
        <f t="shared" si="26"/>
        <v>#N/A</v>
      </c>
      <c r="Q34" s="56" t="e">
        <f t="shared" si="6"/>
        <v>#NUM!</v>
      </c>
      <c r="R34" s="56" t="e">
        <f t="shared" si="7"/>
        <v>#NUM!</v>
      </c>
      <c r="S34" s="56" t="e">
        <f t="shared" si="8"/>
        <v>#NUM!</v>
      </c>
      <c r="T34" s="56" t="e">
        <f t="shared" si="9"/>
        <v>#NUM!</v>
      </c>
      <c r="U34" s="56" t="e">
        <f t="shared" si="10"/>
        <v>#N/A</v>
      </c>
      <c r="V34" s="56" t="e">
        <f t="shared" si="11"/>
        <v>#NUM!</v>
      </c>
      <c r="W34" s="56" t="e">
        <f t="shared" si="12"/>
        <v>#NUM!</v>
      </c>
      <c r="X34" s="56" t="e">
        <f t="shared" si="13"/>
        <v>#NUM!</v>
      </c>
      <c r="Y34" s="56" t="e">
        <f t="shared" si="14"/>
        <v>#NUM!</v>
      </c>
      <c r="Z34" s="56" t="e">
        <f t="shared" si="15"/>
        <v>#N/A</v>
      </c>
      <c r="AA34" s="56" t="e">
        <f t="shared" si="16"/>
        <v>#NUM!</v>
      </c>
      <c r="AB34" s="56" t="e">
        <f t="shared" si="17"/>
        <v>#NUM!</v>
      </c>
      <c r="AC34" s="56" t="e">
        <f t="shared" si="18"/>
        <v>#NUM!</v>
      </c>
      <c r="AD34" s="56" t="e">
        <f t="shared" si="19"/>
        <v>#NUM!</v>
      </c>
      <c r="AE34" s="56" t="e">
        <f t="shared" si="20"/>
        <v>#NUM!</v>
      </c>
      <c r="AF34" s="56" t="e">
        <f t="shared" si="21"/>
        <v>#N/A</v>
      </c>
      <c r="AG34" s="56" t="e">
        <f t="shared" si="22"/>
        <v>#NUM!</v>
      </c>
      <c r="AH34" s="56" t="e">
        <f t="shared" si="23"/>
        <v>#NUM!</v>
      </c>
      <c r="AI34" s="56" t="e">
        <f t="shared" si="24"/>
        <v>#NUM!</v>
      </c>
      <c r="AJ34" s="56" t="e">
        <f t="shared" si="25"/>
        <v>#N/A</v>
      </c>
    </row>
    <row r="35" spans="1:36" ht="12.95" customHeight="1" x14ac:dyDescent="0.15">
      <c r="A35" s="55"/>
      <c r="B35" s="77"/>
      <c r="C35" s="77"/>
      <c r="D35" s="55"/>
      <c r="E35" s="55"/>
      <c r="F35" s="4" t="str">
        <f t="shared" si="0"/>
        <v/>
      </c>
      <c r="G35" s="55"/>
      <c r="H35" s="55"/>
      <c r="I35" s="55"/>
      <c r="K35" s="56" t="e">
        <f t="shared" si="1"/>
        <v>#NUM!</v>
      </c>
      <c r="L35" s="56" t="e">
        <f t="shared" si="2"/>
        <v>#NUM!</v>
      </c>
      <c r="M35" s="56" t="e">
        <f t="shared" si="3"/>
        <v>#NUM!</v>
      </c>
      <c r="N35" s="56" t="e">
        <f t="shared" si="4"/>
        <v>#NUM!</v>
      </c>
      <c r="O35" s="56" t="e">
        <f t="shared" si="5"/>
        <v>#NUM!</v>
      </c>
      <c r="P35" s="56" t="e">
        <f t="shared" si="26"/>
        <v>#N/A</v>
      </c>
      <c r="Q35" s="56" t="e">
        <f t="shared" si="6"/>
        <v>#NUM!</v>
      </c>
      <c r="R35" s="56" t="e">
        <f t="shared" si="7"/>
        <v>#NUM!</v>
      </c>
      <c r="S35" s="56" t="e">
        <f t="shared" si="8"/>
        <v>#NUM!</v>
      </c>
      <c r="T35" s="56" t="e">
        <f t="shared" si="9"/>
        <v>#NUM!</v>
      </c>
      <c r="U35" s="56" t="e">
        <f t="shared" si="10"/>
        <v>#N/A</v>
      </c>
      <c r="V35" s="56" t="e">
        <f t="shared" si="11"/>
        <v>#NUM!</v>
      </c>
      <c r="W35" s="56" t="e">
        <f t="shared" si="12"/>
        <v>#NUM!</v>
      </c>
      <c r="X35" s="56" t="e">
        <f t="shared" si="13"/>
        <v>#NUM!</v>
      </c>
      <c r="Y35" s="56" t="e">
        <f t="shared" si="14"/>
        <v>#NUM!</v>
      </c>
      <c r="Z35" s="56" t="e">
        <f t="shared" si="15"/>
        <v>#N/A</v>
      </c>
      <c r="AA35" s="56" t="e">
        <f t="shared" si="16"/>
        <v>#NUM!</v>
      </c>
      <c r="AB35" s="56" t="e">
        <f t="shared" si="17"/>
        <v>#NUM!</v>
      </c>
      <c r="AC35" s="56" t="e">
        <f t="shared" si="18"/>
        <v>#NUM!</v>
      </c>
      <c r="AD35" s="56" t="e">
        <f t="shared" si="19"/>
        <v>#NUM!</v>
      </c>
      <c r="AE35" s="56" t="e">
        <f t="shared" si="20"/>
        <v>#NUM!</v>
      </c>
      <c r="AF35" s="56" t="e">
        <f t="shared" si="21"/>
        <v>#N/A</v>
      </c>
      <c r="AG35" s="56" t="e">
        <f t="shared" si="22"/>
        <v>#NUM!</v>
      </c>
      <c r="AH35" s="56" t="e">
        <f t="shared" si="23"/>
        <v>#NUM!</v>
      </c>
      <c r="AI35" s="56" t="e">
        <f t="shared" si="24"/>
        <v>#NUM!</v>
      </c>
      <c r="AJ35" s="56" t="e">
        <f t="shared" si="25"/>
        <v>#N/A</v>
      </c>
    </row>
    <row r="36" spans="1:36" ht="12.95" customHeight="1" x14ac:dyDescent="0.15">
      <c r="A36" s="55"/>
      <c r="B36" s="77"/>
      <c r="C36" s="77"/>
      <c r="D36" s="55"/>
      <c r="E36" s="55"/>
      <c r="F36" s="4" t="str">
        <f t="shared" si="0"/>
        <v/>
      </c>
      <c r="G36" s="55"/>
      <c r="H36" s="55"/>
      <c r="I36" s="55"/>
      <c r="K36" s="56" t="e">
        <f t="shared" si="1"/>
        <v>#NUM!</v>
      </c>
      <c r="L36" s="56" t="e">
        <f t="shared" si="2"/>
        <v>#NUM!</v>
      </c>
      <c r="M36" s="56" t="e">
        <f t="shared" si="3"/>
        <v>#NUM!</v>
      </c>
      <c r="N36" s="56" t="e">
        <f t="shared" si="4"/>
        <v>#NUM!</v>
      </c>
      <c r="O36" s="56" t="e">
        <f t="shared" si="5"/>
        <v>#NUM!</v>
      </c>
      <c r="P36" s="56" t="e">
        <f t="shared" si="26"/>
        <v>#N/A</v>
      </c>
      <c r="Q36" s="56" t="e">
        <f t="shared" si="6"/>
        <v>#NUM!</v>
      </c>
      <c r="R36" s="56" t="e">
        <f t="shared" si="7"/>
        <v>#NUM!</v>
      </c>
      <c r="S36" s="56" t="e">
        <f t="shared" si="8"/>
        <v>#NUM!</v>
      </c>
      <c r="T36" s="56" t="e">
        <f t="shared" si="9"/>
        <v>#NUM!</v>
      </c>
      <c r="U36" s="56" t="e">
        <f t="shared" si="10"/>
        <v>#N/A</v>
      </c>
      <c r="V36" s="56" t="e">
        <f t="shared" si="11"/>
        <v>#NUM!</v>
      </c>
      <c r="W36" s="56" t="e">
        <f t="shared" si="12"/>
        <v>#NUM!</v>
      </c>
      <c r="X36" s="56" t="e">
        <f t="shared" si="13"/>
        <v>#NUM!</v>
      </c>
      <c r="Y36" s="56" t="e">
        <f t="shared" si="14"/>
        <v>#NUM!</v>
      </c>
      <c r="Z36" s="56" t="e">
        <f t="shared" si="15"/>
        <v>#N/A</v>
      </c>
      <c r="AA36" s="56" t="e">
        <f t="shared" si="16"/>
        <v>#NUM!</v>
      </c>
      <c r="AB36" s="56" t="e">
        <f t="shared" si="17"/>
        <v>#NUM!</v>
      </c>
      <c r="AC36" s="56" t="e">
        <f t="shared" si="18"/>
        <v>#NUM!</v>
      </c>
      <c r="AD36" s="56" t="e">
        <f t="shared" si="19"/>
        <v>#NUM!</v>
      </c>
      <c r="AE36" s="56" t="e">
        <f t="shared" si="20"/>
        <v>#NUM!</v>
      </c>
      <c r="AF36" s="56" t="e">
        <f t="shared" si="21"/>
        <v>#N/A</v>
      </c>
      <c r="AG36" s="56" t="e">
        <f t="shared" si="22"/>
        <v>#NUM!</v>
      </c>
      <c r="AH36" s="56" t="e">
        <f t="shared" si="23"/>
        <v>#NUM!</v>
      </c>
      <c r="AI36" s="56" t="e">
        <f t="shared" si="24"/>
        <v>#NUM!</v>
      </c>
      <c r="AJ36" s="56" t="e">
        <f t="shared" si="25"/>
        <v>#N/A</v>
      </c>
    </row>
    <row r="37" spans="1:36" ht="12.95" customHeight="1" x14ac:dyDescent="0.15">
      <c r="A37" s="55"/>
      <c r="B37" s="77"/>
      <c r="C37" s="77"/>
      <c r="D37" s="55"/>
      <c r="E37" s="55"/>
      <c r="F37" s="4" t="str">
        <f t="shared" si="0"/>
        <v/>
      </c>
      <c r="G37" s="55"/>
      <c r="H37" s="55"/>
      <c r="I37" s="55"/>
      <c r="K37" s="56" t="e">
        <f t="shared" si="1"/>
        <v>#NUM!</v>
      </c>
      <c r="L37" s="56" t="e">
        <f t="shared" si="2"/>
        <v>#NUM!</v>
      </c>
      <c r="M37" s="56" t="e">
        <f t="shared" si="3"/>
        <v>#NUM!</v>
      </c>
      <c r="N37" s="56" t="e">
        <f t="shared" si="4"/>
        <v>#NUM!</v>
      </c>
      <c r="O37" s="56" t="e">
        <f t="shared" si="5"/>
        <v>#NUM!</v>
      </c>
      <c r="P37" s="56" t="e">
        <f t="shared" si="26"/>
        <v>#N/A</v>
      </c>
      <c r="Q37" s="56" t="e">
        <f t="shared" si="6"/>
        <v>#NUM!</v>
      </c>
      <c r="R37" s="56" t="e">
        <f t="shared" si="7"/>
        <v>#NUM!</v>
      </c>
      <c r="S37" s="56" t="e">
        <f t="shared" si="8"/>
        <v>#NUM!</v>
      </c>
      <c r="T37" s="56" t="e">
        <f t="shared" si="9"/>
        <v>#NUM!</v>
      </c>
      <c r="U37" s="56" t="e">
        <f t="shared" si="10"/>
        <v>#N/A</v>
      </c>
      <c r="V37" s="56" t="e">
        <f t="shared" si="11"/>
        <v>#NUM!</v>
      </c>
      <c r="W37" s="56" t="e">
        <f t="shared" si="12"/>
        <v>#NUM!</v>
      </c>
      <c r="X37" s="56" t="e">
        <f t="shared" si="13"/>
        <v>#NUM!</v>
      </c>
      <c r="Y37" s="56" t="e">
        <f t="shared" si="14"/>
        <v>#NUM!</v>
      </c>
      <c r="Z37" s="56" t="e">
        <f t="shared" si="15"/>
        <v>#N/A</v>
      </c>
      <c r="AA37" s="56" t="e">
        <f t="shared" si="16"/>
        <v>#NUM!</v>
      </c>
      <c r="AB37" s="56" t="e">
        <f t="shared" si="17"/>
        <v>#NUM!</v>
      </c>
      <c r="AC37" s="56" t="e">
        <f t="shared" si="18"/>
        <v>#NUM!</v>
      </c>
      <c r="AD37" s="56" t="e">
        <f t="shared" si="19"/>
        <v>#NUM!</v>
      </c>
      <c r="AE37" s="56" t="e">
        <f t="shared" si="20"/>
        <v>#NUM!</v>
      </c>
      <c r="AF37" s="56" t="e">
        <f t="shared" si="21"/>
        <v>#N/A</v>
      </c>
      <c r="AG37" s="56" t="e">
        <f t="shared" si="22"/>
        <v>#NUM!</v>
      </c>
      <c r="AH37" s="56" t="e">
        <f t="shared" si="23"/>
        <v>#NUM!</v>
      </c>
      <c r="AI37" s="56" t="e">
        <f t="shared" si="24"/>
        <v>#NUM!</v>
      </c>
      <c r="AJ37" s="56" t="e">
        <f t="shared" si="25"/>
        <v>#N/A</v>
      </c>
    </row>
    <row r="38" spans="1:36" ht="12.95" customHeight="1" x14ac:dyDescent="0.15">
      <c r="A38" s="55"/>
      <c r="B38" s="77"/>
      <c r="C38" s="77"/>
      <c r="D38" s="55"/>
      <c r="E38" s="55"/>
      <c r="F38" s="4" t="str">
        <f t="shared" si="0"/>
        <v/>
      </c>
      <c r="G38" s="55"/>
      <c r="H38" s="55"/>
      <c r="I38" s="55"/>
      <c r="K38" s="56" t="e">
        <f t="shared" si="1"/>
        <v>#NUM!</v>
      </c>
      <c r="L38" s="56" t="e">
        <f t="shared" si="2"/>
        <v>#NUM!</v>
      </c>
      <c r="M38" s="56" t="e">
        <f t="shared" si="3"/>
        <v>#NUM!</v>
      </c>
      <c r="N38" s="56" t="e">
        <f t="shared" si="4"/>
        <v>#NUM!</v>
      </c>
      <c r="O38" s="56" t="e">
        <f t="shared" si="5"/>
        <v>#NUM!</v>
      </c>
      <c r="P38" s="56" t="e">
        <f t="shared" si="26"/>
        <v>#N/A</v>
      </c>
      <c r="Q38" s="56" t="e">
        <f t="shared" si="6"/>
        <v>#NUM!</v>
      </c>
      <c r="R38" s="56" t="e">
        <f t="shared" si="7"/>
        <v>#NUM!</v>
      </c>
      <c r="S38" s="56" t="e">
        <f t="shared" si="8"/>
        <v>#NUM!</v>
      </c>
      <c r="T38" s="56" t="e">
        <f t="shared" si="9"/>
        <v>#NUM!</v>
      </c>
      <c r="U38" s="56" t="e">
        <f t="shared" si="10"/>
        <v>#N/A</v>
      </c>
      <c r="V38" s="56" t="e">
        <f t="shared" si="11"/>
        <v>#NUM!</v>
      </c>
      <c r="W38" s="56" t="e">
        <f t="shared" si="12"/>
        <v>#NUM!</v>
      </c>
      <c r="X38" s="56" t="e">
        <f t="shared" si="13"/>
        <v>#NUM!</v>
      </c>
      <c r="Y38" s="56" t="e">
        <f t="shared" si="14"/>
        <v>#NUM!</v>
      </c>
      <c r="Z38" s="56" t="e">
        <f t="shared" si="15"/>
        <v>#N/A</v>
      </c>
      <c r="AA38" s="56" t="e">
        <f t="shared" si="16"/>
        <v>#NUM!</v>
      </c>
      <c r="AB38" s="56" t="e">
        <f t="shared" si="17"/>
        <v>#NUM!</v>
      </c>
      <c r="AC38" s="56" t="e">
        <f t="shared" si="18"/>
        <v>#NUM!</v>
      </c>
      <c r="AD38" s="56" t="e">
        <f t="shared" si="19"/>
        <v>#NUM!</v>
      </c>
      <c r="AE38" s="56" t="e">
        <f t="shared" si="20"/>
        <v>#NUM!</v>
      </c>
      <c r="AF38" s="56" t="e">
        <f t="shared" si="21"/>
        <v>#N/A</v>
      </c>
      <c r="AG38" s="56" t="e">
        <f t="shared" si="22"/>
        <v>#NUM!</v>
      </c>
      <c r="AH38" s="56" t="e">
        <f t="shared" si="23"/>
        <v>#NUM!</v>
      </c>
      <c r="AI38" s="56" t="e">
        <f t="shared" si="24"/>
        <v>#NUM!</v>
      </c>
      <c r="AJ38" s="56" t="e">
        <f t="shared" si="25"/>
        <v>#N/A</v>
      </c>
    </row>
    <row r="39" spans="1:36" ht="12.95" customHeight="1" x14ac:dyDescent="0.15">
      <c r="A39" s="55"/>
      <c r="B39" s="77"/>
      <c r="C39" s="77"/>
      <c r="D39" s="55"/>
      <c r="E39" s="55"/>
      <c r="F39" s="4" t="str">
        <f t="shared" si="0"/>
        <v/>
      </c>
      <c r="G39" s="55"/>
      <c r="H39" s="55"/>
      <c r="I39" s="55"/>
      <c r="K39" s="56" t="e">
        <f t="shared" si="1"/>
        <v>#NUM!</v>
      </c>
      <c r="L39" s="56" t="e">
        <f t="shared" si="2"/>
        <v>#NUM!</v>
      </c>
      <c r="M39" s="56" t="e">
        <f t="shared" si="3"/>
        <v>#NUM!</v>
      </c>
      <c r="N39" s="56" t="e">
        <f t="shared" si="4"/>
        <v>#NUM!</v>
      </c>
      <c r="O39" s="56" t="e">
        <f t="shared" si="5"/>
        <v>#NUM!</v>
      </c>
      <c r="P39" s="56" t="e">
        <f t="shared" si="26"/>
        <v>#N/A</v>
      </c>
      <c r="Q39" s="56" t="e">
        <f t="shared" si="6"/>
        <v>#NUM!</v>
      </c>
      <c r="R39" s="56" t="e">
        <f t="shared" si="7"/>
        <v>#NUM!</v>
      </c>
      <c r="S39" s="56" t="e">
        <f t="shared" si="8"/>
        <v>#NUM!</v>
      </c>
      <c r="T39" s="56" t="e">
        <f t="shared" si="9"/>
        <v>#NUM!</v>
      </c>
      <c r="U39" s="56" t="e">
        <f t="shared" si="10"/>
        <v>#N/A</v>
      </c>
      <c r="V39" s="56" t="e">
        <f t="shared" si="11"/>
        <v>#NUM!</v>
      </c>
      <c r="W39" s="56" t="e">
        <f t="shared" si="12"/>
        <v>#NUM!</v>
      </c>
      <c r="X39" s="56" t="e">
        <f t="shared" si="13"/>
        <v>#NUM!</v>
      </c>
      <c r="Y39" s="56" t="e">
        <f t="shared" si="14"/>
        <v>#NUM!</v>
      </c>
      <c r="Z39" s="56" t="e">
        <f t="shared" si="15"/>
        <v>#N/A</v>
      </c>
      <c r="AA39" s="56" t="e">
        <f t="shared" si="16"/>
        <v>#NUM!</v>
      </c>
      <c r="AB39" s="56" t="e">
        <f t="shared" si="17"/>
        <v>#NUM!</v>
      </c>
      <c r="AC39" s="56" t="e">
        <f t="shared" si="18"/>
        <v>#NUM!</v>
      </c>
      <c r="AD39" s="56" t="e">
        <f t="shared" si="19"/>
        <v>#NUM!</v>
      </c>
      <c r="AE39" s="56" t="e">
        <f t="shared" si="20"/>
        <v>#NUM!</v>
      </c>
      <c r="AF39" s="56" t="e">
        <f t="shared" si="21"/>
        <v>#N/A</v>
      </c>
      <c r="AG39" s="56" t="e">
        <f t="shared" si="22"/>
        <v>#NUM!</v>
      </c>
      <c r="AH39" s="56" t="e">
        <f t="shared" si="23"/>
        <v>#NUM!</v>
      </c>
      <c r="AI39" s="56" t="e">
        <f t="shared" si="24"/>
        <v>#NUM!</v>
      </c>
      <c r="AJ39" s="56" t="e">
        <f t="shared" si="25"/>
        <v>#N/A</v>
      </c>
    </row>
    <row r="40" spans="1:36" ht="12.95" customHeight="1" x14ac:dyDescent="0.15">
      <c r="A40" s="55"/>
      <c r="B40" s="77"/>
      <c r="C40" s="77"/>
      <c r="D40" s="55"/>
      <c r="E40" s="55"/>
      <c r="F40" s="4" t="str">
        <f t="shared" si="0"/>
        <v/>
      </c>
      <c r="G40" s="55"/>
      <c r="H40" s="55"/>
      <c r="I40" s="55"/>
      <c r="K40" s="56" t="e">
        <f t="shared" si="1"/>
        <v>#NUM!</v>
      </c>
      <c r="L40" s="56" t="e">
        <f t="shared" si="2"/>
        <v>#NUM!</v>
      </c>
      <c r="M40" s="56" t="e">
        <f t="shared" si="3"/>
        <v>#NUM!</v>
      </c>
      <c r="N40" s="56" t="e">
        <f t="shared" si="4"/>
        <v>#NUM!</v>
      </c>
      <c r="O40" s="56" t="e">
        <f t="shared" si="5"/>
        <v>#NUM!</v>
      </c>
      <c r="P40" s="56" t="e">
        <f t="shared" si="26"/>
        <v>#N/A</v>
      </c>
      <c r="Q40" s="56" t="e">
        <f t="shared" si="6"/>
        <v>#NUM!</v>
      </c>
      <c r="R40" s="56" t="e">
        <f t="shared" si="7"/>
        <v>#NUM!</v>
      </c>
      <c r="S40" s="56" t="e">
        <f t="shared" si="8"/>
        <v>#NUM!</v>
      </c>
      <c r="T40" s="56" t="e">
        <f t="shared" si="9"/>
        <v>#NUM!</v>
      </c>
      <c r="U40" s="56" t="e">
        <f t="shared" si="10"/>
        <v>#N/A</v>
      </c>
      <c r="V40" s="56" t="e">
        <f t="shared" si="11"/>
        <v>#NUM!</v>
      </c>
      <c r="W40" s="56" t="e">
        <f t="shared" si="12"/>
        <v>#NUM!</v>
      </c>
      <c r="X40" s="56" t="e">
        <f t="shared" si="13"/>
        <v>#NUM!</v>
      </c>
      <c r="Y40" s="56" t="e">
        <f t="shared" si="14"/>
        <v>#NUM!</v>
      </c>
      <c r="Z40" s="56" t="e">
        <f t="shared" si="15"/>
        <v>#N/A</v>
      </c>
      <c r="AA40" s="56" t="e">
        <f t="shared" si="16"/>
        <v>#NUM!</v>
      </c>
      <c r="AB40" s="56" t="e">
        <f t="shared" si="17"/>
        <v>#NUM!</v>
      </c>
      <c r="AC40" s="56" t="e">
        <f t="shared" si="18"/>
        <v>#NUM!</v>
      </c>
      <c r="AD40" s="56" t="e">
        <f t="shared" si="19"/>
        <v>#NUM!</v>
      </c>
      <c r="AE40" s="56" t="e">
        <f t="shared" si="20"/>
        <v>#NUM!</v>
      </c>
      <c r="AF40" s="56" t="e">
        <f t="shared" si="21"/>
        <v>#N/A</v>
      </c>
      <c r="AG40" s="56" t="e">
        <f t="shared" si="22"/>
        <v>#NUM!</v>
      </c>
      <c r="AH40" s="56" t="e">
        <f t="shared" si="23"/>
        <v>#NUM!</v>
      </c>
      <c r="AI40" s="56" t="e">
        <f t="shared" si="24"/>
        <v>#NUM!</v>
      </c>
      <c r="AJ40" s="56" t="e">
        <f t="shared" si="25"/>
        <v>#N/A</v>
      </c>
    </row>
    <row r="41" spans="1:36" ht="12.95" customHeight="1" x14ac:dyDescent="0.15">
      <c r="A41" s="55"/>
      <c r="B41" s="77"/>
      <c r="C41" s="77"/>
      <c r="D41" s="55"/>
      <c r="E41" s="55"/>
      <c r="F41" s="4" t="str">
        <f t="shared" si="0"/>
        <v/>
      </c>
      <c r="G41" s="55"/>
      <c r="H41" s="55"/>
      <c r="I41" s="55"/>
      <c r="K41" s="56" t="e">
        <f t="shared" si="1"/>
        <v>#NUM!</v>
      </c>
      <c r="L41" s="56" t="e">
        <f t="shared" si="2"/>
        <v>#NUM!</v>
      </c>
      <c r="M41" s="56" t="e">
        <f t="shared" si="3"/>
        <v>#NUM!</v>
      </c>
      <c r="N41" s="56" t="e">
        <f t="shared" si="4"/>
        <v>#NUM!</v>
      </c>
      <c r="O41" s="56" t="e">
        <f t="shared" si="5"/>
        <v>#NUM!</v>
      </c>
      <c r="P41" s="56" t="e">
        <f t="shared" si="26"/>
        <v>#N/A</v>
      </c>
      <c r="Q41" s="56" t="e">
        <f t="shared" si="6"/>
        <v>#NUM!</v>
      </c>
      <c r="R41" s="56" t="e">
        <f t="shared" si="7"/>
        <v>#NUM!</v>
      </c>
      <c r="S41" s="56" t="e">
        <f t="shared" si="8"/>
        <v>#NUM!</v>
      </c>
      <c r="T41" s="56" t="e">
        <f t="shared" si="9"/>
        <v>#NUM!</v>
      </c>
      <c r="U41" s="56" t="e">
        <f t="shared" si="10"/>
        <v>#N/A</v>
      </c>
      <c r="V41" s="56" t="e">
        <f t="shared" si="11"/>
        <v>#NUM!</v>
      </c>
      <c r="W41" s="56" t="e">
        <f t="shared" si="12"/>
        <v>#NUM!</v>
      </c>
      <c r="X41" s="56" t="e">
        <f t="shared" si="13"/>
        <v>#NUM!</v>
      </c>
      <c r="Y41" s="56" t="e">
        <f t="shared" si="14"/>
        <v>#NUM!</v>
      </c>
      <c r="Z41" s="56" t="e">
        <f t="shared" si="15"/>
        <v>#N/A</v>
      </c>
      <c r="AA41" s="56" t="e">
        <f t="shared" si="16"/>
        <v>#NUM!</v>
      </c>
      <c r="AB41" s="56" t="e">
        <f t="shared" si="17"/>
        <v>#NUM!</v>
      </c>
      <c r="AC41" s="56" t="e">
        <f t="shared" si="18"/>
        <v>#NUM!</v>
      </c>
      <c r="AD41" s="56" t="e">
        <f t="shared" si="19"/>
        <v>#NUM!</v>
      </c>
      <c r="AE41" s="56" t="e">
        <f t="shared" si="20"/>
        <v>#NUM!</v>
      </c>
      <c r="AF41" s="56" t="e">
        <f t="shared" si="21"/>
        <v>#N/A</v>
      </c>
      <c r="AG41" s="56" t="e">
        <f t="shared" si="22"/>
        <v>#NUM!</v>
      </c>
      <c r="AH41" s="56" t="e">
        <f t="shared" si="23"/>
        <v>#NUM!</v>
      </c>
      <c r="AI41" s="56" t="e">
        <f t="shared" si="24"/>
        <v>#NUM!</v>
      </c>
      <c r="AJ41" s="56" t="e">
        <f t="shared" si="25"/>
        <v>#N/A</v>
      </c>
    </row>
    <row r="42" spans="1:36" ht="12.95" customHeight="1" x14ac:dyDescent="0.15">
      <c r="A42" s="55"/>
      <c r="B42" s="77"/>
      <c r="C42" s="77"/>
      <c r="D42" s="55"/>
      <c r="E42" s="55"/>
      <c r="F42" s="4" t="str">
        <f t="shared" si="0"/>
        <v/>
      </c>
      <c r="G42" s="55"/>
      <c r="H42" s="55"/>
      <c r="I42" s="55"/>
      <c r="K42" s="56" t="e">
        <f t="shared" si="1"/>
        <v>#NUM!</v>
      </c>
      <c r="L42" s="56" t="e">
        <f t="shared" si="2"/>
        <v>#NUM!</v>
      </c>
      <c r="M42" s="56" t="e">
        <f t="shared" si="3"/>
        <v>#NUM!</v>
      </c>
      <c r="N42" s="56" t="e">
        <f t="shared" si="4"/>
        <v>#NUM!</v>
      </c>
      <c r="O42" s="56" t="e">
        <f t="shared" si="5"/>
        <v>#NUM!</v>
      </c>
      <c r="P42" s="56" t="e">
        <f t="shared" si="26"/>
        <v>#N/A</v>
      </c>
      <c r="Q42" s="56" t="e">
        <f t="shared" si="6"/>
        <v>#NUM!</v>
      </c>
      <c r="R42" s="56" t="e">
        <f t="shared" si="7"/>
        <v>#NUM!</v>
      </c>
      <c r="S42" s="56" t="e">
        <f t="shared" si="8"/>
        <v>#NUM!</v>
      </c>
      <c r="T42" s="56" t="e">
        <f t="shared" si="9"/>
        <v>#NUM!</v>
      </c>
      <c r="U42" s="56" t="e">
        <f t="shared" si="10"/>
        <v>#N/A</v>
      </c>
      <c r="V42" s="56" t="e">
        <f t="shared" si="11"/>
        <v>#NUM!</v>
      </c>
      <c r="W42" s="56" t="e">
        <f t="shared" si="12"/>
        <v>#NUM!</v>
      </c>
      <c r="X42" s="56" t="e">
        <f t="shared" si="13"/>
        <v>#NUM!</v>
      </c>
      <c r="Y42" s="56" t="e">
        <f t="shared" si="14"/>
        <v>#NUM!</v>
      </c>
      <c r="Z42" s="56" t="e">
        <f t="shared" si="15"/>
        <v>#N/A</v>
      </c>
      <c r="AA42" s="56" t="e">
        <f t="shared" si="16"/>
        <v>#NUM!</v>
      </c>
      <c r="AB42" s="56" t="e">
        <f t="shared" si="17"/>
        <v>#NUM!</v>
      </c>
      <c r="AC42" s="56" t="e">
        <f t="shared" si="18"/>
        <v>#NUM!</v>
      </c>
      <c r="AD42" s="56" t="e">
        <f t="shared" si="19"/>
        <v>#NUM!</v>
      </c>
      <c r="AE42" s="56" t="e">
        <f t="shared" si="20"/>
        <v>#NUM!</v>
      </c>
      <c r="AF42" s="56" t="e">
        <f t="shared" si="21"/>
        <v>#N/A</v>
      </c>
      <c r="AG42" s="56" t="e">
        <f t="shared" si="22"/>
        <v>#NUM!</v>
      </c>
      <c r="AH42" s="56" t="e">
        <f t="shared" si="23"/>
        <v>#NUM!</v>
      </c>
      <c r="AI42" s="56" t="e">
        <f t="shared" si="24"/>
        <v>#NUM!</v>
      </c>
      <c r="AJ42" s="56" t="e">
        <f t="shared" si="25"/>
        <v>#N/A</v>
      </c>
    </row>
    <row r="43" spans="1:36" ht="12.95" customHeight="1" x14ac:dyDescent="0.15">
      <c r="A43" s="55"/>
      <c r="B43" s="77"/>
      <c r="C43" s="77"/>
      <c r="D43" s="55"/>
      <c r="E43" s="55"/>
      <c r="F43" s="4" t="str">
        <f t="shared" si="0"/>
        <v/>
      </c>
      <c r="G43" s="55"/>
      <c r="H43" s="55"/>
      <c r="I43" s="55"/>
      <c r="K43" s="56" t="e">
        <f t="shared" si="1"/>
        <v>#NUM!</v>
      </c>
      <c r="L43" s="56" t="e">
        <f t="shared" si="2"/>
        <v>#NUM!</v>
      </c>
      <c r="M43" s="56" t="e">
        <f t="shared" si="3"/>
        <v>#NUM!</v>
      </c>
      <c r="N43" s="56" t="e">
        <f t="shared" si="4"/>
        <v>#NUM!</v>
      </c>
      <c r="O43" s="56" t="e">
        <f t="shared" si="5"/>
        <v>#NUM!</v>
      </c>
      <c r="P43" s="56" t="e">
        <f t="shared" si="26"/>
        <v>#N/A</v>
      </c>
      <c r="Q43" s="56" t="e">
        <f t="shared" si="6"/>
        <v>#NUM!</v>
      </c>
      <c r="R43" s="56" t="e">
        <f t="shared" si="7"/>
        <v>#NUM!</v>
      </c>
      <c r="S43" s="56" t="e">
        <f t="shared" si="8"/>
        <v>#NUM!</v>
      </c>
      <c r="T43" s="56" t="e">
        <f t="shared" si="9"/>
        <v>#NUM!</v>
      </c>
      <c r="U43" s="56" t="e">
        <f t="shared" si="10"/>
        <v>#N/A</v>
      </c>
      <c r="V43" s="56" t="e">
        <f t="shared" si="11"/>
        <v>#NUM!</v>
      </c>
      <c r="W43" s="56" t="e">
        <f t="shared" si="12"/>
        <v>#NUM!</v>
      </c>
      <c r="X43" s="56" t="e">
        <f t="shared" si="13"/>
        <v>#NUM!</v>
      </c>
      <c r="Y43" s="56" t="e">
        <f t="shared" si="14"/>
        <v>#NUM!</v>
      </c>
      <c r="Z43" s="56" t="e">
        <f t="shared" si="15"/>
        <v>#N/A</v>
      </c>
      <c r="AA43" s="56" t="e">
        <f t="shared" si="16"/>
        <v>#NUM!</v>
      </c>
      <c r="AB43" s="56" t="e">
        <f t="shared" si="17"/>
        <v>#NUM!</v>
      </c>
      <c r="AC43" s="56" t="e">
        <f t="shared" si="18"/>
        <v>#NUM!</v>
      </c>
      <c r="AD43" s="56" t="e">
        <f t="shared" si="19"/>
        <v>#NUM!</v>
      </c>
      <c r="AE43" s="56" t="e">
        <f t="shared" si="20"/>
        <v>#NUM!</v>
      </c>
      <c r="AF43" s="56" t="e">
        <f t="shared" si="21"/>
        <v>#N/A</v>
      </c>
      <c r="AG43" s="56" t="e">
        <f t="shared" si="22"/>
        <v>#NUM!</v>
      </c>
      <c r="AH43" s="56" t="e">
        <f t="shared" si="23"/>
        <v>#NUM!</v>
      </c>
      <c r="AI43" s="56" t="e">
        <f t="shared" si="24"/>
        <v>#NUM!</v>
      </c>
      <c r="AJ43" s="56" t="e">
        <f t="shared" si="25"/>
        <v>#N/A</v>
      </c>
    </row>
    <row r="44" spans="1:36" ht="12.95" customHeight="1" x14ac:dyDescent="0.15">
      <c r="A44" s="9"/>
      <c r="B44" s="10"/>
      <c r="C44" s="10"/>
      <c r="D44" s="9"/>
      <c r="E44" s="9"/>
      <c r="F44" s="9"/>
      <c r="G44" s="9"/>
      <c r="H44" s="10"/>
      <c r="I44" s="10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</row>
    <row r="45" spans="1:36" ht="12.95" customHeight="1" x14ac:dyDescent="0.15">
      <c r="A45" s="12" t="s">
        <v>16</v>
      </c>
      <c r="B45" s="13"/>
      <c r="C45" s="13"/>
      <c r="D45" s="12"/>
      <c r="E45" s="12"/>
      <c r="F45" s="12"/>
      <c r="G45" s="12"/>
      <c r="H45" s="13"/>
      <c r="I45" s="14" t="s">
        <v>17</v>
      </c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</row>
    <row r="46" spans="1:36" ht="12.95" customHeight="1" x14ac:dyDescent="0.15">
      <c r="A46" s="72"/>
      <c r="B46" s="73"/>
      <c r="C46" s="55" t="s">
        <v>18</v>
      </c>
      <c r="D46" s="55" t="s">
        <v>19</v>
      </c>
      <c r="E46" s="55" t="s">
        <v>20</v>
      </c>
      <c r="F46" s="11"/>
      <c r="G46" s="5" t="s">
        <v>21</v>
      </c>
      <c r="H46" s="13"/>
      <c r="I46" s="74" t="s">
        <v>122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</row>
    <row r="47" spans="1:36" ht="12.95" customHeight="1" x14ac:dyDescent="0.15">
      <c r="A47" s="70" t="s">
        <v>22</v>
      </c>
      <c r="B47" s="71"/>
      <c r="C47" s="15">
        <f>E47-D47</f>
        <v>29</v>
      </c>
      <c r="D47" s="15">
        <f>COUNTIF(G4:G43,"*下層*")</f>
        <v>0</v>
      </c>
      <c r="E47" s="15">
        <f>COUNTA(A4:A43)</f>
        <v>29</v>
      </c>
      <c r="F47" s="11"/>
      <c r="G47" s="16">
        <f>C47*100</f>
        <v>2900</v>
      </c>
      <c r="H47" s="13"/>
      <c r="I47" s="75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</row>
    <row r="48" spans="1:36" ht="12.95" customHeight="1" x14ac:dyDescent="0.15">
      <c r="A48" s="70" t="s">
        <v>23</v>
      </c>
      <c r="B48" s="71"/>
      <c r="C48" s="15">
        <f>ROUND(SUMIF(G7:G43,"&lt;&gt;*下層*",E4:E43)/C47,0)</f>
        <v>12</v>
      </c>
      <c r="D48" s="15" t="str">
        <f>IF(D47&gt;0,ROUND(SUMIF(G4:G43,"*下層*",E4:E43)/D47,0),"")</f>
        <v/>
      </c>
      <c r="E48" s="15">
        <f>ROUND(SUM(E4:E43)/E47,0)</f>
        <v>12</v>
      </c>
      <c r="F48" s="14"/>
      <c r="G48" s="16">
        <f>C48</f>
        <v>12</v>
      </c>
      <c r="H48" s="14"/>
      <c r="I48" s="75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</row>
    <row r="49" spans="1:36" ht="12.95" customHeight="1" x14ac:dyDescent="0.15">
      <c r="A49" s="70" t="s">
        <v>24</v>
      </c>
      <c r="B49" s="71"/>
      <c r="C49" s="15">
        <f>ROUND(SUMIF(G7:G43,"&lt;&gt;*下層*",D4:D43)/C47,0)</f>
        <v>12</v>
      </c>
      <c r="D49" s="15" t="str">
        <f>IF(D47&gt;0,ROUND(SUMIF(G4:G43,"*下層*",D4:D43)/D47,0),"")</f>
        <v/>
      </c>
      <c r="E49" s="15">
        <f>ROUND(SUM(D4:D43)/E47,0)</f>
        <v>12</v>
      </c>
      <c r="F49" s="14"/>
      <c r="G49" s="16">
        <f>C49</f>
        <v>12</v>
      </c>
      <c r="H49" s="14"/>
      <c r="I49" s="75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</row>
    <row r="50" spans="1:36" ht="12.95" customHeight="1" x14ac:dyDescent="0.15">
      <c r="A50" s="70" t="s">
        <v>25</v>
      </c>
      <c r="B50" s="71"/>
      <c r="C50" s="4">
        <f>E50-D50</f>
        <v>2.4600000000000004</v>
      </c>
      <c r="D50" s="17">
        <f>SUMIF(G4:G43,"*下層*",F4:F43)</f>
        <v>0</v>
      </c>
      <c r="E50" s="4">
        <f>SUM(F4:F43)</f>
        <v>2.4600000000000004</v>
      </c>
      <c r="F50" s="14"/>
      <c r="G50" s="18">
        <f>C50*100</f>
        <v>246.00000000000003</v>
      </c>
      <c r="H50" s="14"/>
      <c r="I50" s="75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 spans="1:36" ht="12.95" customHeight="1" x14ac:dyDescent="0.15">
      <c r="A51" s="12"/>
      <c r="B51" s="13"/>
      <c r="C51" s="13"/>
      <c r="D51" s="12"/>
      <c r="E51" s="12"/>
      <c r="F51" s="12"/>
      <c r="G51" s="19" t="str">
        <f>"形状比＝"&amp;ROUND(G48/G49*100,0)&amp;"、Sr＝"&amp;ROUND((10000/G47)^0.5/G48*100,0)</f>
        <v>形状比＝100、Sr＝15</v>
      </c>
      <c r="H51" s="13"/>
      <c r="I51" s="75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 spans="1:36" ht="12.95" customHeight="1" x14ac:dyDescent="0.15">
      <c r="A52" s="12" t="s">
        <v>26</v>
      </c>
      <c r="B52" s="13"/>
      <c r="C52" s="13"/>
      <c r="D52" s="12"/>
      <c r="E52" s="12"/>
      <c r="F52" s="12"/>
      <c r="G52" s="12"/>
      <c r="H52" s="13"/>
      <c r="I52" s="75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1:36" ht="12.95" customHeight="1" x14ac:dyDescent="0.15">
      <c r="A53" s="72"/>
      <c r="B53" s="73"/>
      <c r="C53" s="55" t="s">
        <v>18</v>
      </c>
      <c r="D53" s="55" t="s">
        <v>19</v>
      </c>
      <c r="E53" s="55" t="s">
        <v>20</v>
      </c>
      <c r="F53" s="11"/>
      <c r="G53" s="5" t="s">
        <v>21</v>
      </c>
      <c r="H53" s="13"/>
      <c r="I53" s="75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</row>
    <row r="54" spans="1:36" ht="12.95" customHeight="1" x14ac:dyDescent="0.15">
      <c r="A54" s="70" t="s">
        <v>27</v>
      </c>
      <c r="B54" s="71"/>
      <c r="C54" s="15">
        <f>COUNTIF(H4:H43,"○")</f>
        <v>21</v>
      </c>
      <c r="D54" s="15">
        <f>COUNTIF(H4:H43,"▲")</f>
        <v>0</v>
      </c>
      <c r="E54" s="15">
        <f>COUNTA(H4:H43)</f>
        <v>21</v>
      </c>
      <c r="F54" s="11"/>
      <c r="G54" s="16">
        <f>C54*100</f>
        <v>2100</v>
      </c>
      <c r="H54" s="13"/>
      <c r="I54" s="75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</row>
    <row r="55" spans="1:36" ht="12.95" customHeight="1" x14ac:dyDescent="0.15">
      <c r="A55" s="70" t="s">
        <v>23</v>
      </c>
      <c r="B55" s="71"/>
      <c r="C55" s="15">
        <f>IF(C54&gt;0,ROUND(SUMIF(H4:H43,"○",E4:E43)/C54,0),"")</f>
        <v>10</v>
      </c>
      <c r="D55" s="15" t="str">
        <f>IF(D54&gt;0,ROUND(SUMIF(H4:H43,"▲",E4:E43)/D54,0),"")</f>
        <v/>
      </c>
      <c r="E55" s="15">
        <f>ROUND(SUMIF(H4:H43,"*",E4:E43)/E54,0)</f>
        <v>10</v>
      </c>
      <c r="F55" s="14"/>
      <c r="G55" s="16">
        <f>C55</f>
        <v>10</v>
      </c>
      <c r="H55" s="14"/>
      <c r="I55" s="75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 spans="1:36" ht="12.95" customHeight="1" x14ac:dyDescent="0.15">
      <c r="A56" s="70" t="s">
        <v>24</v>
      </c>
      <c r="B56" s="71"/>
      <c r="C56" s="15">
        <f>IF(C54&gt;0,ROUND(SUMIF(H4:H43,"○",D4:D43)/C54,0),"")</f>
        <v>10</v>
      </c>
      <c r="D56" s="15" t="str">
        <f>IF(D54&gt;0,ROUND(SUMIF(H4:H43,"▲",D4:D43)/D54,0),"")</f>
        <v/>
      </c>
      <c r="E56" s="15">
        <f>ROUND(SUMIF(H4:H43,"*",D4:D43)/E54,0)</f>
        <v>10</v>
      </c>
      <c r="F56" s="14"/>
      <c r="G56" s="16">
        <f>C56</f>
        <v>10</v>
      </c>
      <c r="H56" s="14"/>
      <c r="I56" s="75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</row>
    <row r="57" spans="1:36" ht="12.95" customHeight="1" x14ac:dyDescent="0.15">
      <c r="A57" s="70" t="s">
        <v>25</v>
      </c>
      <c r="B57" s="71"/>
      <c r="C57" s="17">
        <f>SUMIF(H4:H43,"○",F4:F43)</f>
        <v>1.1700000000000004</v>
      </c>
      <c r="D57" s="17">
        <f>SUMIF(H4:H43,"▲",F4:F43)</f>
        <v>0</v>
      </c>
      <c r="E57" s="17">
        <f>SUM(C57:D57)</f>
        <v>1.1700000000000004</v>
      </c>
      <c r="F57" s="14"/>
      <c r="G57" s="20">
        <f>C57*100</f>
        <v>117.00000000000004</v>
      </c>
      <c r="H57" s="14"/>
      <c r="I57" s="75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</row>
    <row r="58" spans="1:36" ht="12.95" customHeight="1" x14ac:dyDescent="0.15">
      <c r="A58" s="12"/>
      <c r="B58" s="13"/>
      <c r="C58" s="13"/>
      <c r="D58" s="12"/>
      <c r="E58" s="12"/>
      <c r="F58" s="12"/>
      <c r="G58" s="12"/>
      <c r="H58" s="13"/>
      <c r="I58" s="75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</row>
    <row r="59" spans="1:36" ht="12.95" customHeight="1" x14ac:dyDescent="0.15">
      <c r="A59" s="12" t="s">
        <v>28</v>
      </c>
      <c r="B59" s="13"/>
      <c r="C59" s="13"/>
      <c r="D59" s="12"/>
      <c r="E59" s="12"/>
      <c r="F59" s="12"/>
      <c r="G59" s="11"/>
      <c r="H59" s="11"/>
      <c r="I59" s="75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</row>
    <row r="60" spans="1:36" ht="12.95" customHeight="1" x14ac:dyDescent="0.15">
      <c r="A60" s="72"/>
      <c r="B60" s="73"/>
      <c r="C60" s="55" t="s">
        <v>18</v>
      </c>
      <c r="D60" s="55" t="s">
        <v>19</v>
      </c>
      <c r="E60" s="55" t="s">
        <v>20</v>
      </c>
      <c r="F60" s="11"/>
      <c r="G60" s="14"/>
      <c r="H60" s="11"/>
      <c r="I60" s="75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</row>
    <row r="61" spans="1:36" ht="12.95" customHeight="1" x14ac:dyDescent="0.15">
      <c r="A61" s="70" t="s">
        <v>29</v>
      </c>
      <c r="B61" s="71"/>
      <c r="C61" s="21">
        <f>ROUND(C54/C47*100,1)</f>
        <v>72.400000000000006</v>
      </c>
      <c r="D61" s="21" t="str">
        <f>IF(D47&gt;0,ROUND(D54/D47*100,1),"")</f>
        <v/>
      </c>
      <c r="E61" s="21">
        <f>ROUND(E54/E47*100,1)</f>
        <v>72.400000000000006</v>
      </c>
      <c r="F61" s="11"/>
      <c r="G61" s="14"/>
      <c r="H61" s="11"/>
      <c r="I61" s="76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</row>
    <row r="62" spans="1:36" ht="12.95" customHeight="1" x14ac:dyDescent="0.15">
      <c r="A62" s="70" t="s">
        <v>30</v>
      </c>
      <c r="B62" s="71"/>
      <c r="C62" s="21">
        <f>ROUND(C57/C50*100,1)</f>
        <v>47.6</v>
      </c>
      <c r="D62" s="21" t="str">
        <f>IF(D47&gt;0,ROUND(D57/D50*100,1),"")</f>
        <v/>
      </c>
      <c r="E62" s="21">
        <f>ROUND(E57/E50*100,1)</f>
        <v>47.6</v>
      </c>
      <c r="F62" s="11"/>
      <c r="G62" s="11"/>
      <c r="H62" s="11"/>
      <c r="I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</row>
    <row r="63" spans="1:36" ht="12.95" customHeight="1" x14ac:dyDescent="0.15">
      <c r="A63" s="22"/>
      <c r="B63" s="22"/>
      <c r="C63" s="22"/>
      <c r="D63" s="22"/>
      <c r="E63" s="22"/>
      <c r="F63" s="22"/>
      <c r="G63" s="22"/>
      <c r="H63" s="22"/>
      <c r="I63" s="22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</row>
    <row r="64" spans="1:36" ht="12.95" customHeight="1" x14ac:dyDescent="0.15">
      <c r="A64" s="12" t="s">
        <v>31</v>
      </c>
      <c r="B64" s="13"/>
      <c r="C64" s="13"/>
      <c r="D64" s="12"/>
      <c r="E64" s="12"/>
      <c r="F64" s="12"/>
      <c r="G64" s="12"/>
      <c r="H64" s="22"/>
      <c r="I64" s="22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</row>
    <row r="65" spans="1:36" ht="12.95" customHeight="1" x14ac:dyDescent="0.15">
      <c r="A65" s="72"/>
      <c r="B65" s="73"/>
      <c r="C65" s="55" t="s">
        <v>18</v>
      </c>
      <c r="D65" s="55" t="s">
        <v>19</v>
      </c>
      <c r="E65" s="55" t="s">
        <v>20</v>
      </c>
      <c r="F65" s="11"/>
      <c r="G65" s="5" t="s">
        <v>21</v>
      </c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</row>
    <row r="66" spans="1:36" ht="12.95" customHeight="1" x14ac:dyDescent="0.15">
      <c r="A66" s="70" t="s">
        <v>22</v>
      </c>
      <c r="B66" s="71"/>
      <c r="C66" s="15">
        <f>C47-C54</f>
        <v>8</v>
      </c>
      <c r="D66" s="15">
        <f>D47-D54</f>
        <v>0</v>
      </c>
      <c r="E66" s="15">
        <f>SUM(C66:D66)</f>
        <v>8</v>
      </c>
      <c r="F66" s="11"/>
      <c r="G66" s="16">
        <f>C66*100</f>
        <v>800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</row>
    <row r="67" spans="1:36" ht="12.95" customHeight="1" x14ac:dyDescent="0.15">
      <c r="A67" s="70" t="s">
        <v>23</v>
      </c>
      <c r="B67" s="71"/>
      <c r="C67" s="15">
        <f>IF(C66&gt;0,ROUND(SUMIFS(E4:E43,G4:G43,"&lt;&gt;*下層*",H4:H43,"")/C66,0),"")</f>
        <v>15</v>
      </c>
      <c r="D67" s="15" t="str">
        <f>IF(D66&gt;0,ROUND(SUMIFS(E4:E43,G7:G43,"*下層*",H4:H43,"")/D66,0),"")</f>
        <v/>
      </c>
      <c r="E67" s="15">
        <f>IF(E66&gt;0,ROUND(SUMIF(H4:H43,"",E4:E43)/E66,0),"")</f>
        <v>15</v>
      </c>
      <c r="F67" s="14"/>
      <c r="G67" s="16">
        <f>C67</f>
        <v>15</v>
      </c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</row>
    <row r="68" spans="1:36" ht="12.95" customHeight="1" x14ac:dyDescent="0.15">
      <c r="A68" s="70" t="s">
        <v>24</v>
      </c>
      <c r="B68" s="71"/>
      <c r="C68" s="15">
        <f>IF(C66&gt;0,ROUND(SUMIFS(D4:D43,G4:G43,"&lt;&gt;*下層*",H4:H43,"")/C66,0),"")</f>
        <v>16</v>
      </c>
      <c r="D68" s="15" t="str">
        <f>IF(D66&gt;0,ROUND(SUMIFS(D4:D43,G7:G43,"*下層*",H4:H43,"")/D66,0),"")</f>
        <v/>
      </c>
      <c r="E68" s="15">
        <f>IF(E66&gt;0,ROUND(SUMIF(H4:H43,"",D4:D43)/E66,0),"")</f>
        <v>16</v>
      </c>
      <c r="F68" s="14"/>
      <c r="G68" s="16">
        <f>C68</f>
        <v>16</v>
      </c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</row>
    <row r="69" spans="1:36" ht="12.95" customHeight="1" x14ac:dyDescent="0.15">
      <c r="A69" s="70" t="s">
        <v>25</v>
      </c>
      <c r="B69" s="71"/>
      <c r="C69" s="4">
        <f>C50-C57</f>
        <v>1.29</v>
      </c>
      <c r="D69" s="17" t="str">
        <f>IF(D66&gt;0,D50-D57,"")</f>
        <v/>
      </c>
      <c r="E69" s="4">
        <f>SUM(C69:D69)</f>
        <v>1.29</v>
      </c>
      <c r="F69" s="14"/>
      <c r="G69" s="18">
        <f>C69*100</f>
        <v>129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</row>
    <row r="70" spans="1:36" x14ac:dyDescent="0.15">
      <c r="G70" s="19" t="str">
        <f>"形状比＝"&amp;ROUND(G67/G68*100,0)&amp;"、Sr＝"&amp;ROUND((10000/G66)^0.5/G67*100,0)</f>
        <v>形状比＝94、Sr＝24</v>
      </c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</row>
    <row r="71" spans="1:36" x14ac:dyDescent="0.15"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</row>
    <row r="72" spans="1:36" x14ac:dyDescent="0.15"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</row>
    <row r="73" spans="1:36" x14ac:dyDescent="0.15"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</row>
    <row r="74" spans="1:36" x14ac:dyDescent="0.15"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</row>
    <row r="75" spans="1:36" x14ac:dyDescent="0.15"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</row>
    <row r="76" spans="1:36" x14ac:dyDescent="0.15"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</row>
    <row r="77" spans="1:36" x14ac:dyDescent="0.15"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</row>
    <row r="78" spans="1:36" x14ac:dyDescent="0.15"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</row>
    <row r="79" spans="1:36" x14ac:dyDescent="0.15"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</row>
    <row r="80" spans="1:36" x14ac:dyDescent="0.15"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</row>
    <row r="81" spans="11:36" x14ac:dyDescent="0.15"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</row>
    <row r="82" spans="11:36" x14ac:dyDescent="0.15"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</row>
    <row r="83" spans="11:36" x14ac:dyDescent="0.15"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1:36" x14ac:dyDescent="0.15"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</row>
    <row r="85" spans="11:36" x14ac:dyDescent="0.15"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</row>
    <row r="86" spans="11:36" x14ac:dyDescent="0.15"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</row>
    <row r="87" spans="11:36" x14ac:dyDescent="0.15"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</row>
    <row r="88" spans="11:36" x14ac:dyDescent="0.15"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</row>
    <row r="89" spans="11:36" x14ac:dyDescent="0.15"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</row>
    <row r="90" spans="11:36" x14ac:dyDescent="0.15"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</row>
    <row r="91" spans="11:36" x14ac:dyDescent="0.15"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</row>
    <row r="92" spans="11:36" x14ac:dyDescent="0.15"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</row>
    <row r="93" spans="11:36" x14ac:dyDescent="0.15"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</row>
    <row r="94" spans="11:36" x14ac:dyDescent="0.15"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</row>
    <row r="95" spans="11:36" x14ac:dyDescent="0.15"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</row>
    <row r="96" spans="11:36" x14ac:dyDescent="0.15"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</row>
    <row r="97" spans="11:36" x14ac:dyDescent="0.15"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</row>
    <row r="98" spans="11:36" x14ac:dyDescent="0.15"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1:36" x14ac:dyDescent="0.15"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1:36" x14ac:dyDescent="0.15"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</row>
    <row r="101" spans="11:36" x14ac:dyDescent="0.15"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</row>
    <row r="102" spans="11:36" x14ac:dyDescent="0.15"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</row>
    <row r="103" spans="11:36" x14ac:dyDescent="0.15"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</row>
    <row r="104" spans="11:36" x14ac:dyDescent="0.15"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</row>
    <row r="105" spans="11:36" x14ac:dyDescent="0.15"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</row>
    <row r="106" spans="11:36" x14ac:dyDescent="0.15"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</row>
    <row r="107" spans="11:36" x14ac:dyDescent="0.15"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</row>
    <row r="108" spans="11:36" x14ac:dyDescent="0.15"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</row>
    <row r="109" spans="11:36" x14ac:dyDescent="0.15"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</row>
    <row r="110" spans="11:36" x14ac:dyDescent="0.15"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</row>
    <row r="111" spans="11:36" x14ac:dyDescent="0.15"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</row>
    <row r="112" spans="11:36" x14ac:dyDescent="0.15"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</row>
    <row r="113" spans="11:36" x14ac:dyDescent="0.15"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</row>
    <row r="114" spans="11:36" x14ac:dyDescent="0.15"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</row>
    <row r="115" spans="11:36" x14ac:dyDescent="0.15"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</row>
    <row r="116" spans="11:36" x14ac:dyDescent="0.15"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</row>
    <row r="117" spans="11:36" x14ac:dyDescent="0.15"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</row>
    <row r="118" spans="11:36" x14ac:dyDescent="0.15"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</row>
    <row r="119" spans="11:36" x14ac:dyDescent="0.15"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</row>
    <row r="120" spans="11:36" x14ac:dyDescent="0.15"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</row>
  </sheetData>
  <autoFilter ref="A3:I43">
    <filterColumn colId="1" showButton="0"/>
  </autoFilter>
  <mergeCells count="67">
    <mergeCell ref="B7:C7"/>
    <mergeCell ref="A2:G2"/>
    <mergeCell ref="H2:I2"/>
    <mergeCell ref="K2:P2"/>
    <mergeCell ref="Q2:U2"/>
    <mergeCell ref="AG2:AJ2"/>
    <mergeCell ref="B3:C3"/>
    <mergeCell ref="B4:C4"/>
    <mergeCell ref="B5:C5"/>
    <mergeCell ref="B6:C6"/>
    <mergeCell ref="V2:Z2"/>
    <mergeCell ref="AA2:AF2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46:B46"/>
    <mergeCell ref="I46:I61"/>
    <mergeCell ref="A47:B47"/>
    <mergeCell ref="A48:B48"/>
    <mergeCell ref="A49:B49"/>
    <mergeCell ref="A50:B50"/>
    <mergeCell ref="A53:B53"/>
    <mergeCell ref="A54:B54"/>
    <mergeCell ref="A55:B55"/>
    <mergeCell ref="A56:B56"/>
    <mergeCell ref="A67:B67"/>
    <mergeCell ref="A68:B68"/>
    <mergeCell ref="A69:B69"/>
    <mergeCell ref="A57:B57"/>
    <mergeCell ref="A60:B60"/>
    <mergeCell ref="A61:B61"/>
    <mergeCell ref="A62:B62"/>
    <mergeCell ref="A65:B65"/>
    <mergeCell ref="A66:B66"/>
  </mergeCells>
  <phoneticPr fontId="3"/>
  <conditionalFormatting sqref="K4:K43">
    <cfRule type="expression" dxfId="127" priority="16" stopIfTrue="1">
      <formula>AND(($H4="スギ"),(#REF!&lt;12))</formula>
    </cfRule>
  </conditionalFormatting>
  <conditionalFormatting sqref="L4:L43">
    <cfRule type="expression" dxfId="126" priority="15" stopIfTrue="1">
      <formula>AND(($H4="スギ"),(#REF!&lt;22),(#REF!&gt;=12))</formula>
    </cfRule>
  </conditionalFormatting>
  <conditionalFormatting sqref="M4:M43">
    <cfRule type="expression" dxfId="125" priority="14" stopIfTrue="1">
      <formula>AND(($H4="スギ"),(#REF!&lt;32),(#REF!&gt;=22))</formula>
    </cfRule>
  </conditionalFormatting>
  <conditionalFormatting sqref="N4:N43">
    <cfRule type="expression" dxfId="124" priority="13" stopIfTrue="1">
      <formula>AND(($H4="スギ"),(#REF!&lt;42),(#REF!&gt;=32))</formula>
    </cfRule>
  </conditionalFormatting>
  <conditionalFormatting sqref="U4:U43 Z4:AF43 AJ4:AJ43 O4:P43">
    <cfRule type="expression" dxfId="123" priority="12" stopIfTrue="1">
      <formula>AND(($H4="スギ"),(#REF!&gt;=42))</formula>
    </cfRule>
  </conditionalFormatting>
  <conditionalFormatting sqref="Q4:Q43 AA4:AA43">
    <cfRule type="expression" dxfId="122" priority="11" stopIfTrue="1">
      <formula>AND(($H4="ヒノキ"),(#REF!&lt;12))</formula>
    </cfRule>
  </conditionalFormatting>
  <conditionalFormatting sqref="R4:R43 AB4:AE43">
    <cfRule type="expression" dxfId="121" priority="10" stopIfTrue="1">
      <formula>AND(($H4="ヒノキ"),(#REF!&lt;22),(#REF!&gt;=12))</formula>
    </cfRule>
  </conditionalFormatting>
  <conditionalFormatting sqref="S4:S43">
    <cfRule type="expression" dxfId="120" priority="9" stopIfTrue="1">
      <formula>AND(($H4="ヒノキ"),(#REF!&lt;32),(#REF!&gt;=22))</formula>
    </cfRule>
  </conditionalFormatting>
  <conditionalFormatting sqref="T4:U43 Z4:AF43 AJ4:AJ43">
    <cfRule type="expression" dxfId="119" priority="8" stopIfTrue="1">
      <formula>AND(($H4="ヒノキ"),(#REF!&gt;=32))</formula>
    </cfRule>
  </conditionalFormatting>
  <conditionalFormatting sqref="V4:V43 AA4:AA43">
    <cfRule type="expression" dxfId="118" priority="7" stopIfTrue="1">
      <formula>AND(($H4="アカマツ"),(#REF!&lt;12))</formula>
    </cfRule>
  </conditionalFormatting>
  <conditionalFormatting sqref="W4:W43 AB4:AB43">
    <cfRule type="expression" dxfId="117" priority="6" stopIfTrue="1">
      <formula>AND(($H4="アカマツ"),(#REF!&lt;22),(#REF!&gt;=12))</formula>
    </cfRule>
  </conditionalFormatting>
  <conditionalFormatting sqref="X4:X43 AC4:AC43">
    <cfRule type="expression" dxfId="116" priority="5" stopIfTrue="1">
      <formula>AND(($H4="アカマツ"),(#REF!&lt;42),(#REF!&gt;=22))</formula>
    </cfRule>
  </conditionalFormatting>
  <conditionalFormatting sqref="Y4:AF43 AJ4:AJ43">
    <cfRule type="expression" dxfId="115" priority="4" stopIfTrue="1">
      <formula>AND(($H4="アカマツ"),(#REF!&gt;=42))</formula>
    </cfRule>
  </conditionalFormatting>
  <conditionalFormatting sqref="AG4:AG43">
    <cfRule type="expression" dxfId="114" priority="3" stopIfTrue="1">
      <formula>AND(($H4&lt;&gt;"スギ"),($H4&lt;&gt;"ヒノキ"),($H4&lt;&gt;"アカマツ"),(#REF!&lt;12))</formula>
    </cfRule>
  </conditionalFormatting>
  <conditionalFormatting sqref="AH4:AH43">
    <cfRule type="expression" dxfId="113" priority="2" stopIfTrue="1">
      <formula>AND(($H4&lt;&gt;"スギ"),($H4&lt;&gt;"ヒノキ"),($H4&lt;&gt;"アカマツ"),(#REF!&lt;42),(#REF!&gt;=12))</formula>
    </cfRule>
  </conditionalFormatting>
  <conditionalFormatting sqref="AI4:AJ43">
    <cfRule type="expression" dxfId="112" priority="1" stopIfTrue="1">
      <formula>AND(($H4&lt;&gt;"スギ"),($H4&lt;&gt;"ヒノキ"),($H4&lt;&gt;"アカマツ"),(#REF!&gt;=42))</formula>
    </cfRule>
  </conditionalFormatting>
  <pageMargins left="1.1023622047244095" right="0.19685039370078741" top="0.27559055118110237" bottom="0.31496062992125984" header="0.15748031496062992" footer="0.23622047244094491"/>
  <pageSetup paperSize="9" scale="90" orientation="portrait" blackAndWhite="1" r:id="rId1"/>
  <headerFooter alignWithMargins="0">
    <oddHeader>&amp;R&amp;P</oddHead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J120"/>
  <sheetViews>
    <sheetView showGridLines="0" tabSelected="1" view="pageBreakPreview" topLeftCell="A28" zoomScaleNormal="85" zoomScaleSheetLayoutView="100" workbookViewId="0">
      <selection activeCell="J6" sqref="J6"/>
    </sheetView>
  </sheetViews>
  <sheetFormatPr defaultColWidth="8.125" defaultRowHeight="14.25" x14ac:dyDescent="0.15"/>
  <cols>
    <col min="1" max="3" width="7.875" style="1" customWidth="1"/>
    <col min="4" max="4" width="8.125" style="1" customWidth="1"/>
    <col min="5" max="6" width="8" style="1" customWidth="1"/>
    <col min="7" max="7" width="18.625" style="1" customWidth="1"/>
    <col min="8" max="8" width="7.75" style="1" customWidth="1"/>
    <col min="9" max="9" width="23.875" style="1" customWidth="1"/>
    <col min="10" max="16384" width="8.125" style="1"/>
  </cols>
  <sheetData>
    <row r="1" spans="1:36" ht="43.5" customHeight="1" x14ac:dyDescent="0.15">
      <c r="B1" s="1" t="s">
        <v>0</v>
      </c>
    </row>
    <row r="2" spans="1:36" ht="21" customHeight="1" x14ac:dyDescent="0.15">
      <c r="A2" s="83" t="s">
        <v>123</v>
      </c>
      <c r="B2" s="83"/>
      <c r="C2" s="83"/>
      <c r="D2" s="83"/>
      <c r="E2" s="83"/>
      <c r="F2" s="83"/>
      <c r="G2" s="83"/>
      <c r="H2" s="84" t="s">
        <v>63</v>
      </c>
      <c r="I2" s="84"/>
      <c r="K2" s="80" t="s">
        <v>1</v>
      </c>
      <c r="L2" s="81"/>
      <c r="M2" s="81"/>
      <c r="N2" s="81"/>
      <c r="O2" s="81"/>
      <c r="P2" s="82"/>
      <c r="Q2" s="80" t="s">
        <v>2</v>
      </c>
      <c r="R2" s="81"/>
      <c r="S2" s="81"/>
      <c r="T2" s="81"/>
      <c r="U2" s="82"/>
      <c r="V2" s="80" t="s">
        <v>3</v>
      </c>
      <c r="W2" s="81"/>
      <c r="X2" s="81"/>
      <c r="Y2" s="81"/>
      <c r="Z2" s="82"/>
      <c r="AA2" s="80" t="s">
        <v>4</v>
      </c>
      <c r="AB2" s="81"/>
      <c r="AC2" s="81"/>
      <c r="AD2" s="81"/>
      <c r="AE2" s="81"/>
      <c r="AF2" s="82"/>
      <c r="AG2" s="78" t="s">
        <v>5</v>
      </c>
      <c r="AH2" s="78"/>
      <c r="AI2" s="78"/>
      <c r="AJ2" s="78"/>
    </row>
    <row r="3" spans="1:36" ht="46.5" customHeight="1" x14ac:dyDescent="0.15">
      <c r="A3" s="61" t="s">
        <v>6</v>
      </c>
      <c r="B3" s="79" t="s">
        <v>7</v>
      </c>
      <c r="C3" s="79"/>
      <c r="D3" s="2" t="s">
        <v>8</v>
      </c>
      <c r="E3" s="2" t="s">
        <v>9</v>
      </c>
      <c r="F3" s="3" t="s">
        <v>10</v>
      </c>
      <c r="G3" s="3" t="s">
        <v>11</v>
      </c>
      <c r="H3" s="2" t="s">
        <v>12</v>
      </c>
      <c r="I3" s="2" t="s">
        <v>13</v>
      </c>
      <c r="K3" s="60">
        <v>0</v>
      </c>
      <c r="L3" s="60">
        <v>12</v>
      </c>
      <c r="M3" s="60">
        <v>22</v>
      </c>
      <c r="N3" s="60">
        <v>32</v>
      </c>
      <c r="O3" s="60">
        <v>42</v>
      </c>
      <c r="P3" s="60" t="s">
        <v>14</v>
      </c>
      <c r="Q3" s="60">
        <v>0</v>
      </c>
      <c r="R3" s="60">
        <v>12</v>
      </c>
      <c r="S3" s="60">
        <v>22</v>
      </c>
      <c r="T3" s="60">
        <v>32</v>
      </c>
      <c r="U3" s="60" t="s">
        <v>14</v>
      </c>
      <c r="V3" s="60">
        <v>0</v>
      </c>
      <c r="W3" s="60">
        <v>12</v>
      </c>
      <c r="X3" s="60">
        <v>22</v>
      </c>
      <c r="Y3" s="60">
        <v>42</v>
      </c>
      <c r="Z3" s="60" t="s">
        <v>14</v>
      </c>
      <c r="AA3" s="60">
        <v>0</v>
      </c>
      <c r="AB3" s="60">
        <v>12</v>
      </c>
      <c r="AC3" s="60">
        <v>22</v>
      </c>
      <c r="AD3" s="60">
        <v>32</v>
      </c>
      <c r="AE3" s="60">
        <v>42</v>
      </c>
      <c r="AF3" s="60" t="s">
        <v>14</v>
      </c>
      <c r="AG3" s="60">
        <v>0</v>
      </c>
      <c r="AH3" s="60">
        <v>12</v>
      </c>
      <c r="AI3" s="60">
        <v>42</v>
      </c>
      <c r="AJ3" s="60" t="s">
        <v>14</v>
      </c>
    </row>
    <row r="4" spans="1:36" ht="12.95" customHeight="1" x14ac:dyDescent="0.15">
      <c r="A4" s="59">
        <v>831</v>
      </c>
      <c r="B4" s="77" t="s">
        <v>115</v>
      </c>
      <c r="C4" s="77"/>
      <c r="D4" s="59">
        <v>14</v>
      </c>
      <c r="E4" s="59">
        <v>16</v>
      </c>
      <c r="F4" s="4">
        <f t="shared" ref="F4:F43" si="0">IF(D4&gt;0,IF(B4="スギ",P4,IF(B4="ヒノキ",U4,IF(B4="アカマツ",Z4,IF(B4="カラマツ",AF4,AJ4)))),"")</f>
        <v>0.12</v>
      </c>
      <c r="G4" s="5" t="s">
        <v>100</v>
      </c>
      <c r="H4" s="59"/>
      <c r="I4" s="59" t="s">
        <v>133</v>
      </c>
      <c r="J4" s="1" t="s">
        <v>15</v>
      </c>
      <c r="K4" s="60">
        <f t="shared" ref="K4:K43" si="1">IF(ROUND(10^(-5+0.8769+1.7454*LOG(D4)+1.014*LOG(E4)),2)&gt;=0.01,ROUND(10^(-5+0.8769+1.7454*LOG(D4)+1.014*LOG(E4)),2),ROUND(10^(-5+0.8769+1.7454*LOG(D4)+1.014*LOG(E4)),3))</f>
        <v>0.13</v>
      </c>
      <c r="L4" s="60">
        <f t="shared" ref="L4:L43" si="2">ROUND(10^(-5+0.73504+1.83346*LOG(D4)+1.06569*LOG(E4)),2)</f>
        <v>0.13</v>
      </c>
      <c r="M4" s="60">
        <f t="shared" ref="M4:M43" si="3">ROUND(10^(-5+0.71514+1.74357*LOG(D4)+1.17719*LOG(E4)),2)</f>
        <v>0.14000000000000001</v>
      </c>
      <c r="N4" s="60">
        <f t="shared" ref="N4:N43" si="4">ROUND(10^(-5+0.82956+1.76381*LOG(D4)+1.06412*LOG(E4)),2)</f>
        <v>0.14000000000000001</v>
      </c>
      <c r="O4" s="60">
        <f t="shared" ref="O4:O43" si="5">ROUND(10^(-5+0.88226+1.79204*LOG(D4)+0.99303*LOG(E4)),2)</f>
        <v>0.14000000000000001</v>
      </c>
      <c r="P4" s="60">
        <f>HLOOKUP($D4,K$3:O$43,MATCH($A4,$A$3:$A$43,0),1)</f>
        <v>0.13</v>
      </c>
      <c r="Q4" s="60">
        <f t="shared" ref="Q4:Q43" si="6">IF(ROUND(10^(1.810672*LOG(D4)+0.982833*LOG(E4)-4.173533),2)&gt;=0.01,ROUND(10^(1.810672*LOG(D4)+0.982833*LOG(E4)-4.173533),2),ROUND(10^(1.810672*LOG(D4)+0.982833*LOG(E4)-4.173533),3))</f>
        <v>0.12</v>
      </c>
      <c r="R4" s="60">
        <f t="shared" ref="R4:R43" si="7">ROUND(10^(1.905709*LOG(D4)+1.011385*LOG(E4)-4.293729),2)</f>
        <v>0.13</v>
      </c>
      <c r="S4" s="60">
        <f t="shared" ref="S4:S43" si="8">ROUND(10^(1.771888*LOG(D4)+1.138415*LOG(E4)-4.271259),2)</f>
        <v>0.14000000000000001</v>
      </c>
      <c r="T4" s="60">
        <f t="shared" ref="T4:T43" si="9">ROUND(10^(1.671519*LOG(D4)+1.363617*LOG(E4)-4.404407),2)</f>
        <v>0.14000000000000001</v>
      </c>
      <c r="U4" s="60">
        <f t="shared" ref="U4:U43" si="10">HLOOKUP($D4,Q$3:T$43,MATCH($A4,$A$3:$A$43,0),1)</f>
        <v>0.13</v>
      </c>
      <c r="V4" s="60">
        <f t="shared" ref="V4:V43" si="11">IF(ROUND(10^(-4.249503+1.946501*LOG(D4)+0.942682*LOG(E4)),2)&gt;=0.01,ROUND(10^(-4.249503+1.946501*LOG(D4)+0.942682*LOG(E4)),2),ROUND(10^(-4.249503+1.946501*LOG(D4)+0.942682*LOG(E4)),3))</f>
        <v>0.13</v>
      </c>
      <c r="W4" s="60">
        <f t="shared" ref="W4:W43" si="12">ROUND(10^(-4.155639+1.847898*LOG(D4)+0.951955*LOG(E4)),2)</f>
        <v>0.13</v>
      </c>
      <c r="X4" s="60">
        <f t="shared" ref="X4:X43" si="13">ROUND(10^(-4.194535+1.804172*LOG(D4)+1.034248*LOG(E4)),2)</f>
        <v>0.13</v>
      </c>
      <c r="Y4" s="60">
        <f t="shared" ref="Y4:Y43" si="14">ROUND(10^(-4.42347+2.006485*LOG(D4)+0.967757*LOG(E4)),2)</f>
        <v>0.11</v>
      </c>
      <c r="Z4" s="60">
        <f t="shared" ref="Z4:Z43" si="15">HLOOKUP($D4,V$3:Y$43,MATCH($A4,$A$3:$A$43,0),1)</f>
        <v>0.13</v>
      </c>
      <c r="AA4" s="60">
        <f t="shared" ref="AA4:AA43" si="16">IF(ROUND(10^(1.80389*LOG(D4)+0.962587*LOG(E4)-4.155099),2)&gt;=0.01,ROUND(10^(1.80389*LOG(D4)+0.962587*LOG(E4)-4.155099),2),ROUND(10^(1.80389*LOG(D4)+0.962587*LOG(E4)-4.155099),3))</f>
        <v>0.12</v>
      </c>
      <c r="AB4" s="60">
        <f t="shared" ref="AB4:AB43" si="17">ROUND(10^(1.979213*LOG(D4)+0.998347*LOG(E4)-4.369281),2)</f>
        <v>0.13</v>
      </c>
      <c r="AC4" s="60">
        <f t="shared" ref="AC4:AC43" si="18">ROUND(10^(1.904401*LOG(D4)+1.062478*LOG(E4)-4.348104),2)</f>
        <v>0.13</v>
      </c>
      <c r="AD4" s="60">
        <f t="shared" ref="AD4:AD43" si="19">ROUND(10^(1.640825*LOG(D4)+1.080387*LOG(E4)-3.976731),2)</f>
        <v>0.16</v>
      </c>
      <c r="AE4" s="60">
        <f t="shared" ref="AE4:AE43" si="20">ROUND(10^(1.90887*LOG(D4)+1.088002*LOG(E4)-4.431495),2)</f>
        <v>0.12</v>
      </c>
      <c r="AF4" s="60">
        <f t="shared" ref="AF4:AF43" si="21">HLOOKUP($D4,AA$3:AE$43,MATCH($A4,$A$3:$A$43,0),1)</f>
        <v>0.13</v>
      </c>
      <c r="AG4" s="60">
        <f t="shared" ref="AG4:AG43" si="22">IF(ROUND(10^(1.94019664*LOG(D4)+0.84689666*LOG(E4)-4.20067295),2)&gt;=0.01,ROUND(10^(1.94019664*LOG(D4)+0.84689666*LOG(E4)-4.20067295),2),ROUND(10^(1.94019664*LOG(D4)+0.84689666*LOG(E4)-4.20067295),3))</f>
        <v>0.11</v>
      </c>
      <c r="AH4" s="60">
        <f t="shared" ref="AH4:AH43" si="23">ROUND(10^(1.93813902*LOG(D4)+0.96697002*LOG(E4)-4.32216295),2)</f>
        <v>0.12</v>
      </c>
      <c r="AI4" s="60">
        <f t="shared" ref="AI4:AI43" si="24">ROUND(10^(1.82464098*LOG(D4)+0.97625989*LOG(E4)-4.15096808),2)</f>
        <v>0.13</v>
      </c>
      <c r="AJ4" s="60">
        <f t="shared" ref="AJ4:AJ43" si="25">HLOOKUP($D4,AG$3:AI$43,MATCH($A4,$A$3:$A$43,0),1)</f>
        <v>0.12</v>
      </c>
    </row>
    <row r="5" spans="1:36" ht="12.95" customHeight="1" x14ac:dyDescent="0.15">
      <c r="A5" s="59">
        <v>832</v>
      </c>
      <c r="B5" s="77" t="s">
        <v>115</v>
      </c>
      <c r="C5" s="77"/>
      <c r="D5" s="59">
        <v>14</v>
      </c>
      <c r="E5" s="59">
        <v>16</v>
      </c>
      <c r="F5" s="4">
        <f t="shared" si="0"/>
        <v>0.12</v>
      </c>
      <c r="G5" s="5" t="s">
        <v>100</v>
      </c>
      <c r="H5" s="59" t="s">
        <v>134</v>
      </c>
      <c r="I5" s="59"/>
      <c r="J5" s="1" t="s">
        <v>15</v>
      </c>
      <c r="K5" s="60">
        <f t="shared" si="1"/>
        <v>0.13</v>
      </c>
      <c r="L5" s="60">
        <f t="shared" si="2"/>
        <v>0.13</v>
      </c>
      <c r="M5" s="60">
        <f t="shared" si="3"/>
        <v>0.14000000000000001</v>
      </c>
      <c r="N5" s="60">
        <f t="shared" si="4"/>
        <v>0.14000000000000001</v>
      </c>
      <c r="O5" s="60">
        <f t="shared" si="5"/>
        <v>0.14000000000000001</v>
      </c>
      <c r="P5" s="60">
        <f t="shared" ref="P5:P43" si="26">HLOOKUP($D5,K$3:O$43,MATCH(A5,$A$3:$A$43,0),1)</f>
        <v>0.13</v>
      </c>
      <c r="Q5" s="60">
        <f t="shared" si="6"/>
        <v>0.12</v>
      </c>
      <c r="R5" s="60">
        <f t="shared" si="7"/>
        <v>0.13</v>
      </c>
      <c r="S5" s="60">
        <f t="shared" si="8"/>
        <v>0.14000000000000001</v>
      </c>
      <c r="T5" s="60">
        <f t="shared" si="9"/>
        <v>0.14000000000000001</v>
      </c>
      <c r="U5" s="60">
        <f t="shared" si="10"/>
        <v>0.13</v>
      </c>
      <c r="V5" s="60">
        <f t="shared" si="11"/>
        <v>0.13</v>
      </c>
      <c r="W5" s="60">
        <f t="shared" si="12"/>
        <v>0.13</v>
      </c>
      <c r="X5" s="60">
        <f t="shared" si="13"/>
        <v>0.13</v>
      </c>
      <c r="Y5" s="60">
        <f t="shared" si="14"/>
        <v>0.11</v>
      </c>
      <c r="Z5" s="60">
        <f t="shared" si="15"/>
        <v>0.13</v>
      </c>
      <c r="AA5" s="60">
        <f t="shared" si="16"/>
        <v>0.12</v>
      </c>
      <c r="AB5" s="60">
        <f t="shared" si="17"/>
        <v>0.13</v>
      </c>
      <c r="AC5" s="60">
        <f t="shared" si="18"/>
        <v>0.13</v>
      </c>
      <c r="AD5" s="60">
        <f t="shared" si="19"/>
        <v>0.16</v>
      </c>
      <c r="AE5" s="60">
        <f t="shared" si="20"/>
        <v>0.12</v>
      </c>
      <c r="AF5" s="60">
        <f t="shared" si="21"/>
        <v>0.13</v>
      </c>
      <c r="AG5" s="60">
        <f t="shared" si="22"/>
        <v>0.11</v>
      </c>
      <c r="AH5" s="60">
        <f t="shared" si="23"/>
        <v>0.12</v>
      </c>
      <c r="AI5" s="60">
        <f t="shared" si="24"/>
        <v>0.13</v>
      </c>
      <c r="AJ5" s="60">
        <f t="shared" si="25"/>
        <v>0.12</v>
      </c>
    </row>
    <row r="6" spans="1:36" ht="12.95" customHeight="1" x14ac:dyDescent="0.15">
      <c r="A6" s="59">
        <v>833</v>
      </c>
      <c r="B6" s="77" t="s">
        <v>115</v>
      </c>
      <c r="C6" s="77"/>
      <c r="D6" s="59">
        <v>10</v>
      </c>
      <c r="E6" s="59">
        <v>14</v>
      </c>
      <c r="F6" s="4">
        <f t="shared" si="0"/>
        <v>0.05</v>
      </c>
      <c r="G6" s="5" t="s">
        <v>100</v>
      </c>
      <c r="H6" s="59" t="s">
        <v>134</v>
      </c>
      <c r="I6" s="5"/>
      <c r="J6" s="1" t="s">
        <v>15</v>
      </c>
      <c r="K6" s="60">
        <f t="shared" si="1"/>
        <v>0.06</v>
      </c>
      <c r="L6" s="60">
        <f t="shared" si="2"/>
        <v>0.06</v>
      </c>
      <c r="M6" s="60">
        <f t="shared" si="3"/>
        <v>0.06</v>
      </c>
      <c r="N6" s="60">
        <f t="shared" si="4"/>
        <v>7.0000000000000007E-2</v>
      </c>
      <c r="O6" s="60">
        <f t="shared" si="5"/>
        <v>0.06</v>
      </c>
      <c r="P6" s="60">
        <f t="shared" si="26"/>
        <v>0.06</v>
      </c>
      <c r="Q6" s="60">
        <f t="shared" si="6"/>
        <v>0.06</v>
      </c>
      <c r="R6" s="60">
        <f t="shared" si="7"/>
        <v>0.06</v>
      </c>
      <c r="S6" s="60">
        <f t="shared" si="8"/>
        <v>0.06</v>
      </c>
      <c r="T6" s="60">
        <f t="shared" si="9"/>
        <v>7.0000000000000007E-2</v>
      </c>
      <c r="U6" s="60">
        <f t="shared" si="10"/>
        <v>0.06</v>
      </c>
      <c r="V6" s="60">
        <f t="shared" si="11"/>
        <v>0.06</v>
      </c>
      <c r="W6" s="60">
        <f t="shared" si="12"/>
        <v>0.06</v>
      </c>
      <c r="X6" s="60">
        <f t="shared" si="13"/>
        <v>0.06</v>
      </c>
      <c r="Y6" s="60">
        <f t="shared" si="14"/>
        <v>0.05</v>
      </c>
      <c r="Z6" s="60">
        <f t="shared" si="15"/>
        <v>0.06</v>
      </c>
      <c r="AA6" s="60">
        <f t="shared" si="16"/>
        <v>0.06</v>
      </c>
      <c r="AB6" s="60">
        <f t="shared" si="17"/>
        <v>0.06</v>
      </c>
      <c r="AC6" s="60">
        <f t="shared" si="18"/>
        <v>0.06</v>
      </c>
      <c r="AD6" s="60">
        <f t="shared" si="19"/>
        <v>0.08</v>
      </c>
      <c r="AE6" s="60">
        <f t="shared" si="20"/>
        <v>0.05</v>
      </c>
      <c r="AF6" s="60">
        <f t="shared" si="21"/>
        <v>0.06</v>
      </c>
      <c r="AG6" s="60">
        <f t="shared" si="22"/>
        <v>0.05</v>
      </c>
      <c r="AH6" s="60">
        <f t="shared" si="23"/>
        <v>0.05</v>
      </c>
      <c r="AI6" s="60">
        <f t="shared" si="24"/>
        <v>0.06</v>
      </c>
      <c r="AJ6" s="60">
        <f t="shared" si="25"/>
        <v>0.05</v>
      </c>
    </row>
    <row r="7" spans="1:36" ht="12.95" customHeight="1" x14ac:dyDescent="0.15">
      <c r="A7" s="59">
        <v>834</v>
      </c>
      <c r="B7" s="77" t="s">
        <v>115</v>
      </c>
      <c r="C7" s="77"/>
      <c r="D7" s="59">
        <v>6</v>
      </c>
      <c r="E7" s="59">
        <v>7</v>
      </c>
      <c r="F7" s="4">
        <f t="shared" si="0"/>
        <v>0.01</v>
      </c>
      <c r="G7" s="5"/>
      <c r="H7" s="59" t="s">
        <v>134</v>
      </c>
      <c r="I7" s="5"/>
      <c r="J7" s="1" t="s">
        <v>15</v>
      </c>
      <c r="K7" s="60">
        <f t="shared" si="1"/>
        <v>0.01</v>
      </c>
      <c r="L7" s="60">
        <f t="shared" si="2"/>
        <v>0.01</v>
      </c>
      <c r="M7" s="60">
        <f t="shared" si="3"/>
        <v>0.01</v>
      </c>
      <c r="N7" s="60">
        <f t="shared" si="4"/>
        <v>0.01</v>
      </c>
      <c r="O7" s="60">
        <f t="shared" si="5"/>
        <v>0.01</v>
      </c>
      <c r="P7" s="60">
        <f t="shared" si="26"/>
        <v>0.01</v>
      </c>
      <c r="Q7" s="60">
        <f t="shared" si="6"/>
        <v>0.01</v>
      </c>
      <c r="R7" s="60">
        <f t="shared" si="7"/>
        <v>0.01</v>
      </c>
      <c r="S7" s="60">
        <f t="shared" si="8"/>
        <v>0.01</v>
      </c>
      <c r="T7" s="60">
        <f t="shared" si="9"/>
        <v>0.01</v>
      </c>
      <c r="U7" s="60">
        <f t="shared" si="10"/>
        <v>0.01</v>
      </c>
      <c r="V7" s="60">
        <f t="shared" si="11"/>
        <v>0.01</v>
      </c>
      <c r="W7" s="60">
        <f t="shared" si="12"/>
        <v>0.01</v>
      </c>
      <c r="X7" s="60">
        <f t="shared" si="13"/>
        <v>0.01</v>
      </c>
      <c r="Y7" s="60">
        <f t="shared" si="14"/>
        <v>0.01</v>
      </c>
      <c r="Z7" s="60">
        <f t="shared" si="15"/>
        <v>0.01</v>
      </c>
      <c r="AA7" s="60">
        <f t="shared" si="16"/>
        <v>0.01</v>
      </c>
      <c r="AB7" s="60">
        <f t="shared" si="17"/>
        <v>0.01</v>
      </c>
      <c r="AC7" s="60">
        <f t="shared" si="18"/>
        <v>0.01</v>
      </c>
      <c r="AD7" s="60">
        <f t="shared" si="19"/>
        <v>0.02</v>
      </c>
      <c r="AE7" s="60">
        <f t="shared" si="20"/>
        <v>0.01</v>
      </c>
      <c r="AF7" s="60">
        <f t="shared" si="21"/>
        <v>0.01</v>
      </c>
      <c r="AG7" s="60">
        <f t="shared" si="22"/>
        <v>0.01</v>
      </c>
      <c r="AH7" s="60">
        <f t="shared" si="23"/>
        <v>0.01</v>
      </c>
      <c r="AI7" s="60">
        <f t="shared" si="24"/>
        <v>0.01</v>
      </c>
      <c r="AJ7" s="60">
        <f t="shared" si="25"/>
        <v>0.01</v>
      </c>
    </row>
    <row r="8" spans="1:36" ht="12.95" customHeight="1" x14ac:dyDescent="0.15">
      <c r="A8" s="59">
        <v>835</v>
      </c>
      <c r="B8" s="77" t="s">
        <v>115</v>
      </c>
      <c r="C8" s="77"/>
      <c r="D8" s="59">
        <v>18</v>
      </c>
      <c r="E8" s="59">
        <v>16</v>
      </c>
      <c r="F8" s="4">
        <f t="shared" si="0"/>
        <v>0.19</v>
      </c>
      <c r="G8" s="5" t="s">
        <v>100</v>
      </c>
      <c r="H8" s="59" t="s">
        <v>134</v>
      </c>
      <c r="I8" s="59"/>
      <c r="J8" s="1" t="s">
        <v>15</v>
      </c>
      <c r="K8" s="60">
        <f t="shared" si="1"/>
        <v>0.19</v>
      </c>
      <c r="L8" s="60">
        <f t="shared" si="2"/>
        <v>0.21</v>
      </c>
      <c r="M8" s="60">
        <f t="shared" si="3"/>
        <v>0.21</v>
      </c>
      <c r="N8" s="60">
        <f t="shared" si="4"/>
        <v>0.21</v>
      </c>
      <c r="O8" s="60">
        <f t="shared" si="5"/>
        <v>0.21</v>
      </c>
      <c r="P8" s="60">
        <f t="shared" si="26"/>
        <v>0.21</v>
      </c>
      <c r="Q8" s="60">
        <f t="shared" si="6"/>
        <v>0.19</v>
      </c>
      <c r="R8" s="60">
        <f t="shared" si="7"/>
        <v>0.21</v>
      </c>
      <c r="S8" s="60">
        <f t="shared" si="8"/>
        <v>0.21</v>
      </c>
      <c r="T8" s="60">
        <f t="shared" si="9"/>
        <v>0.22</v>
      </c>
      <c r="U8" s="60">
        <f t="shared" si="10"/>
        <v>0.21</v>
      </c>
      <c r="V8" s="60">
        <f t="shared" si="11"/>
        <v>0.21</v>
      </c>
      <c r="W8" s="60">
        <f t="shared" si="12"/>
        <v>0.2</v>
      </c>
      <c r="X8" s="60">
        <f t="shared" si="13"/>
        <v>0.21</v>
      </c>
      <c r="Y8" s="60">
        <f t="shared" si="14"/>
        <v>0.18</v>
      </c>
      <c r="Z8" s="60">
        <f t="shared" si="15"/>
        <v>0.2</v>
      </c>
      <c r="AA8" s="60">
        <f t="shared" si="16"/>
        <v>0.19</v>
      </c>
      <c r="AB8" s="60">
        <f t="shared" si="17"/>
        <v>0.21</v>
      </c>
      <c r="AC8" s="60">
        <f t="shared" si="18"/>
        <v>0.21</v>
      </c>
      <c r="AD8" s="60">
        <f t="shared" si="19"/>
        <v>0.24</v>
      </c>
      <c r="AE8" s="60">
        <f t="shared" si="20"/>
        <v>0.19</v>
      </c>
      <c r="AF8" s="60">
        <f t="shared" si="21"/>
        <v>0.21</v>
      </c>
      <c r="AG8" s="60">
        <f t="shared" si="22"/>
        <v>0.18</v>
      </c>
      <c r="AH8" s="60">
        <f t="shared" si="23"/>
        <v>0.19</v>
      </c>
      <c r="AI8" s="60">
        <f t="shared" si="24"/>
        <v>0.21</v>
      </c>
      <c r="AJ8" s="60">
        <f t="shared" si="25"/>
        <v>0.19</v>
      </c>
    </row>
    <row r="9" spans="1:36" ht="12.95" customHeight="1" x14ac:dyDescent="0.15">
      <c r="A9" s="59">
        <v>836</v>
      </c>
      <c r="B9" s="77" t="s">
        <v>115</v>
      </c>
      <c r="C9" s="77"/>
      <c r="D9" s="59">
        <v>18</v>
      </c>
      <c r="E9" s="59">
        <v>16</v>
      </c>
      <c r="F9" s="4">
        <f t="shared" si="0"/>
        <v>0.19</v>
      </c>
      <c r="G9" s="5" t="s">
        <v>100</v>
      </c>
      <c r="H9" s="59" t="s">
        <v>134</v>
      </c>
      <c r="I9" s="5"/>
      <c r="J9" s="1" t="s">
        <v>15</v>
      </c>
      <c r="K9" s="60">
        <f t="shared" si="1"/>
        <v>0.19</v>
      </c>
      <c r="L9" s="60">
        <f t="shared" si="2"/>
        <v>0.21</v>
      </c>
      <c r="M9" s="60">
        <f t="shared" si="3"/>
        <v>0.21</v>
      </c>
      <c r="N9" s="60">
        <f t="shared" si="4"/>
        <v>0.21</v>
      </c>
      <c r="O9" s="60">
        <f t="shared" si="5"/>
        <v>0.21</v>
      </c>
      <c r="P9" s="60">
        <f t="shared" si="26"/>
        <v>0.21</v>
      </c>
      <c r="Q9" s="60">
        <f t="shared" si="6"/>
        <v>0.19</v>
      </c>
      <c r="R9" s="60">
        <f t="shared" si="7"/>
        <v>0.21</v>
      </c>
      <c r="S9" s="60">
        <f t="shared" si="8"/>
        <v>0.21</v>
      </c>
      <c r="T9" s="60">
        <f t="shared" si="9"/>
        <v>0.22</v>
      </c>
      <c r="U9" s="60">
        <f t="shared" si="10"/>
        <v>0.21</v>
      </c>
      <c r="V9" s="60">
        <f t="shared" si="11"/>
        <v>0.21</v>
      </c>
      <c r="W9" s="60">
        <f t="shared" si="12"/>
        <v>0.2</v>
      </c>
      <c r="X9" s="60">
        <f t="shared" si="13"/>
        <v>0.21</v>
      </c>
      <c r="Y9" s="60">
        <f t="shared" si="14"/>
        <v>0.18</v>
      </c>
      <c r="Z9" s="60">
        <f t="shared" si="15"/>
        <v>0.2</v>
      </c>
      <c r="AA9" s="60">
        <f t="shared" si="16"/>
        <v>0.19</v>
      </c>
      <c r="AB9" s="60">
        <f t="shared" si="17"/>
        <v>0.21</v>
      </c>
      <c r="AC9" s="60">
        <f t="shared" si="18"/>
        <v>0.21</v>
      </c>
      <c r="AD9" s="60">
        <f t="shared" si="19"/>
        <v>0.24</v>
      </c>
      <c r="AE9" s="60">
        <f t="shared" si="20"/>
        <v>0.19</v>
      </c>
      <c r="AF9" s="60">
        <f t="shared" si="21"/>
        <v>0.21</v>
      </c>
      <c r="AG9" s="60">
        <f t="shared" si="22"/>
        <v>0.18</v>
      </c>
      <c r="AH9" s="60">
        <f t="shared" si="23"/>
        <v>0.19</v>
      </c>
      <c r="AI9" s="60">
        <f t="shared" si="24"/>
        <v>0.21</v>
      </c>
      <c r="AJ9" s="60">
        <f t="shared" si="25"/>
        <v>0.19</v>
      </c>
    </row>
    <row r="10" spans="1:36" ht="12.95" customHeight="1" x14ac:dyDescent="0.15">
      <c r="A10" s="59">
        <v>837</v>
      </c>
      <c r="B10" s="77" t="s">
        <v>115</v>
      </c>
      <c r="C10" s="77"/>
      <c r="D10" s="59">
        <v>16</v>
      </c>
      <c r="E10" s="59">
        <v>16</v>
      </c>
      <c r="F10" s="4">
        <f t="shared" si="0"/>
        <v>0.15</v>
      </c>
      <c r="G10" s="5" t="s">
        <v>100</v>
      </c>
      <c r="H10" s="59"/>
      <c r="I10" s="5"/>
      <c r="J10" s="1" t="s">
        <v>15</v>
      </c>
      <c r="K10" s="60">
        <f t="shared" si="1"/>
        <v>0.16</v>
      </c>
      <c r="L10" s="60">
        <f t="shared" si="2"/>
        <v>0.17</v>
      </c>
      <c r="M10" s="60">
        <f t="shared" si="3"/>
        <v>0.17</v>
      </c>
      <c r="N10" s="60">
        <f t="shared" si="4"/>
        <v>0.17</v>
      </c>
      <c r="O10" s="60">
        <f t="shared" si="5"/>
        <v>0.17</v>
      </c>
      <c r="P10" s="60">
        <f t="shared" si="26"/>
        <v>0.17</v>
      </c>
      <c r="Q10" s="60">
        <f t="shared" si="6"/>
        <v>0.15</v>
      </c>
      <c r="R10" s="60">
        <f t="shared" si="7"/>
        <v>0.17</v>
      </c>
      <c r="S10" s="60">
        <f t="shared" si="8"/>
        <v>0.17</v>
      </c>
      <c r="T10" s="60">
        <f t="shared" si="9"/>
        <v>0.18</v>
      </c>
      <c r="U10" s="60">
        <f t="shared" si="10"/>
        <v>0.17</v>
      </c>
      <c r="V10" s="60">
        <f t="shared" si="11"/>
        <v>0.17</v>
      </c>
      <c r="W10" s="60">
        <f t="shared" si="12"/>
        <v>0.16</v>
      </c>
      <c r="X10" s="60">
        <f t="shared" si="13"/>
        <v>0.17</v>
      </c>
      <c r="Y10" s="60">
        <f t="shared" si="14"/>
        <v>0.14000000000000001</v>
      </c>
      <c r="Z10" s="60">
        <f t="shared" si="15"/>
        <v>0.16</v>
      </c>
      <c r="AA10" s="60">
        <f t="shared" si="16"/>
        <v>0.15</v>
      </c>
      <c r="AB10" s="60">
        <f t="shared" si="17"/>
        <v>0.16</v>
      </c>
      <c r="AC10" s="60">
        <f t="shared" si="18"/>
        <v>0.17</v>
      </c>
      <c r="AD10" s="60">
        <f t="shared" si="19"/>
        <v>0.2</v>
      </c>
      <c r="AE10" s="60">
        <f t="shared" si="20"/>
        <v>0.15</v>
      </c>
      <c r="AF10" s="60">
        <f t="shared" si="21"/>
        <v>0.16</v>
      </c>
      <c r="AG10" s="60">
        <f t="shared" si="22"/>
        <v>0.14000000000000001</v>
      </c>
      <c r="AH10" s="60">
        <f t="shared" si="23"/>
        <v>0.15</v>
      </c>
      <c r="AI10" s="60">
        <f t="shared" si="24"/>
        <v>0.17</v>
      </c>
      <c r="AJ10" s="60">
        <f t="shared" si="25"/>
        <v>0.15</v>
      </c>
    </row>
    <row r="11" spans="1:36" ht="12.95" customHeight="1" x14ac:dyDescent="0.15">
      <c r="A11" s="59">
        <v>838</v>
      </c>
      <c r="B11" s="77" t="s">
        <v>115</v>
      </c>
      <c r="C11" s="77"/>
      <c r="D11" s="59">
        <v>6</v>
      </c>
      <c r="E11" s="59">
        <v>7</v>
      </c>
      <c r="F11" s="4">
        <f t="shared" si="0"/>
        <v>0.01</v>
      </c>
      <c r="G11" s="5"/>
      <c r="H11" s="59" t="s">
        <v>134</v>
      </c>
      <c r="I11" s="59"/>
      <c r="J11" s="1" t="s">
        <v>15</v>
      </c>
      <c r="K11" s="60">
        <f t="shared" si="1"/>
        <v>0.01</v>
      </c>
      <c r="L11" s="60">
        <f t="shared" si="2"/>
        <v>0.01</v>
      </c>
      <c r="M11" s="60">
        <f t="shared" si="3"/>
        <v>0.01</v>
      </c>
      <c r="N11" s="60">
        <f t="shared" si="4"/>
        <v>0.01</v>
      </c>
      <c r="O11" s="60">
        <f t="shared" si="5"/>
        <v>0.01</v>
      </c>
      <c r="P11" s="60">
        <f t="shared" si="26"/>
        <v>0.01</v>
      </c>
      <c r="Q11" s="60">
        <f t="shared" si="6"/>
        <v>0.01</v>
      </c>
      <c r="R11" s="60">
        <f t="shared" si="7"/>
        <v>0.01</v>
      </c>
      <c r="S11" s="60">
        <f t="shared" si="8"/>
        <v>0.01</v>
      </c>
      <c r="T11" s="60">
        <f t="shared" si="9"/>
        <v>0.01</v>
      </c>
      <c r="U11" s="60">
        <f t="shared" si="10"/>
        <v>0.01</v>
      </c>
      <c r="V11" s="60">
        <f t="shared" si="11"/>
        <v>0.01</v>
      </c>
      <c r="W11" s="60">
        <f t="shared" si="12"/>
        <v>0.01</v>
      </c>
      <c r="X11" s="60">
        <f t="shared" si="13"/>
        <v>0.01</v>
      </c>
      <c r="Y11" s="60">
        <f t="shared" si="14"/>
        <v>0.01</v>
      </c>
      <c r="Z11" s="60">
        <f t="shared" si="15"/>
        <v>0.01</v>
      </c>
      <c r="AA11" s="60">
        <f t="shared" si="16"/>
        <v>0.01</v>
      </c>
      <c r="AB11" s="60">
        <f t="shared" si="17"/>
        <v>0.01</v>
      </c>
      <c r="AC11" s="60">
        <f t="shared" si="18"/>
        <v>0.01</v>
      </c>
      <c r="AD11" s="60">
        <f t="shared" si="19"/>
        <v>0.02</v>
      </c>
      <c r="AE11" s="60">
        <f t="shared" si="20"/>
        <v>0.01</v>
      </c>
      <c r="AF11" s="60">
        <f t="shared" si="21"/>
        <v>0.01</v>
      </c>
      <c r="AG11" s="60">
        <f t="shared" si="22"/>
        <v>0.01</v>
      </c>
      <c r="AH11" s="60">
        <f t="shared" si="23"/>
        <v>0.01</v>
      </c>
      <c r="AI11" s="60">
        <f t="shared" si="24"/>
        <v>0.01</v>
      </c>
      <c r="AJ11" s="60">
        <f t="shared" si="25"/>
        <v>0.01</v>
      </c>
    </row>
    <row r="12" spans="1:36" ht="12.95" customHeight="1" x14ac:dyDescent="0.15">
      <c r="A12" s="59">
        <v>839</v>
      </c>
      <c r="B12" s="77" t="s">
        <v>125</v>
      </c>
      <c r="C12" s="77"/>
      <c r="D12" s="59">
        <v>6</v>
      </c>
      <c r="E12" s="59">
        <v>7</v>
      </c>
      <c r="F12" s="4">
        <f t="shared" si="0"/>
        <v>0.01</v>
      </c>
      <c r="G12" s="5" t="s">
        <v>100</v>
      </c>
      <c r="H12" s="59" t="s">
        <v>134</v>
      </c>
      <c r="I12" s="5"/>
      <c r="J12" s="1" t="s">
        <v>15</v>
      </c>
      <c r="K12" s="60">
        <f t="shared" si="1"/>
        <v>0.01</v>
      </c>
      <c r="L12" s="60">
        <f t="shared" si="2"/>
        <v>0.01</v>
      </c>
      <c r="M12" s="60">
        <f t="shared" si="3"/>
        <v>0.01</v>
      </c>
      <c r="N12" s="60">
        <f t="shared" si="4"/>
        <v>0.01</v>
      </c>
      <c r="O12" s="60">
        <f t="shared" si="5"/>
        <v>0.01</v>
      </c>
      <c r="P12" s="60">
        <f t="shared" si="26"/>
        <v>0.01</v>
      </c>
      <c r="Q12" s="60">
        <f t="shared" si="6"/>
        <v>0.01</v>
      </c>
      <c r="R12" s="60">
        <f t="shared" si="7"/>
        <v>0.01</v>
      </c>
      <c r="S12" s="60">
        <f t="shared" si="8"/>
        <v>0.01</v>
      </c>
      <c r="T12" s="60">
        <f t="shared" si="9"/>
        <v>0.01</v>
      </c>
      <c r="U12" s="60">
        <f t="shared" si="10"/>
        <v>0.01</v>
      </c>
      <c r="V12" s="60">
        <f t="shared" si="11"/>
        <v>0.01</v>
      </c>
      <c r="W12" s="60">
        <f t="shared" si="12"/>
        <v>0.01</v>
      </c>
      <c r="X12" s="60">
        <f t="shared" si="13"/>
        <v>0.01</v>
      </c>
      <c r="Y12" s="60">
        <f t="shared" si="14"/>
        <v>0.01</v>
      </c>
      <c r="Z12" s="60">
        <f t="shared" si="15"/>
        <v>0.01</v>
      </c>
      <c r="AA12" s="60">
        <f t="shared" si="16"/>
        <v>0.01</v>
      </c>
      <c r="AB12" s="60">
        <f t="shared" si="17"/>
        <v>0.01</v>
      </c>
      <c r="AC12" s="60">
        <f t="shared" si="18"/>
        <v>0.01</v>
      </c>
      <c r="AD12" s="60">
        <f t="shared" si="19"/>
        <v>0.02</v>
      </c>
      <c r="AE12" s="60">
        <f t="shared" si="20"/>
        <v>0.01</v>
      </c>
      <c r="AF12" s="60">
        <f t="shared" si="21"/>
        <v>0.01</v>
      </c>
      <c r="AG12" s="60">
        <f t="shared" si="22"/>
        <v>0.01</v>
      </c>
      <c r="AH12" s="60">
        <f t="shared" si="23"/>
        <v>0.01</v>
      </c>
      <c r="AI12" s="60">
        <f t="shared" si="24"/>
        <v>0.01</v>
      </c>
      <c r="AJ12" s="60">
        <f t="shared" si="25"/>
        <v>0.01</v>
      </c>
    </row>
    <row r="13" spans="1:36" ht="12.95" customHeight="1" x14ac:dyDescent="0.15">
      <c r="A13" s="59">
        <v>840</v>
      </c>
      <c r="B13" s="77" t="s">
        <v>125</v>
      </c>
      <c r="C13" s="77"/>
      <c r="D13" s="59">
        <v>6</v>
      </c>
      <c r="E13" s="59">
        <v>7</v>
      </c>
      <c r="F13" s="4">
        <f t="shared" si="0"/>
        <v>0.01</v>
      </c>
      <c r="G13" s="5" t="s">
        <v>100</v>
      </c>
      <c r="H13" s="59" t="s">
        <v>134</v>
      </c>
      <c r="I13" s="5"/>
      <c r="J13" s="1" t="s">
        <v>15</v>
      </c>
      <c r="K13" s="60">
        <f t="shared" si="1"/>
        <v>0.01</v>
      </c>
      <c r="L13" s="60">
        <f t="shared" si="2"/>
        <v>0.01</v>
      </c>
      <c r="M13" s="60">
        <f t="shared" si="3"/>
        <v>0.01</v>
      </c>
      <c r="N13" s="60">
        <f t="shared" si="4"/>
        <v>0.01</v>
      </c>
      <c r="O13" s="60">
        <f t="shared" si="5"/>
        <v>0.01</v>
      </c>
      <c r="P13" s="60">
        <f t="shared" si="26"/>
        <v>0.01</v>
      </c>
      <c r="Q13" s="60">
        <f t="shared" si="6"/>
        <v>0.01</v>
      </c>
      <c r="R13" s="60">
        <f t="shared" si="7"/>
        <v>0.01</v>
      </c>
      <c r="S13" s="60">
        <f t="shared" si="8"/>
        <v>0.01</v>
      </c>
      <c r="T13" s="60">
        <f t="shared" si="9"/>
        <v>0.01</v>
      </c>
      <c r="U13" s="60">
        <f t="shared" si="10"/>
        <v>0.01</v>
      </c>
      <c r="V13" s="60">
        <f t="shared" si="11"/>
        <v>0.01</v>
      </c>
      <c r="W13" s="60">
        <f t="shared" si="12"/>
        <v>0.01</v>
      </c>
      <c r="X13" s="60">
        <f t="shared" si="13"/>
        <v>0.01</v>
      </c>
      <c r="Y13" s="60">
        <f t="shared" si="14"/>
        <v>0.01</v>
      </c>
      <c r="Z13" s="60">
        <f t="shared" si="15"/>
        <v>0.01</v>
      </c>
      <c r="AA13" s="60">
        <f t="shared" si="16"/>
        <v>0.01</v>
      </c>
      <c r="AB13" s="60">
        <f t="shared" si="17"/>
        <v>0.01</v>
      </c>
      <c r="AC13" s="60">
        <f t="shared" si="18"/>
        <v>0.01</v>
      </c>
      <c r="AD13" s="60">
        <f t="shared" si="19"/>
        <v>0.02</v>
      </c>
      <c r="AE13" s="60">
        <f t="shared" si="20"/>
        <v>0.01</v>
      </c>
      <c r="AF13" s="60">
        <f t="shared" si="21"/>
        <v>0.01</v>
      </c>
      <c r="AG13" s="60">
        <f t="shared" si="22"/>
        <v>0.01</v>
      </c>
      <c r="AH13" s="60">
        <f t="shared" si="23"/>
        <v>0.01</v>
      </c>
      <c r="AI13" s="60">
        <f t="shared" si="24"/>
        <v>0.01</v>
      </c>
      <c r="AJ13" s="60">
        <f t="shared" si="25"/>
        <v>0.01</v>
      </c>
    </row>
    <row r="14" spans="1:36" ht="12.95" customHeight="1" x14ac:dyDescent="0.15">
      <c r="A14" s="59">
        <v>841</v>
      </c>
      <c r="B14" s="77" t="s">
        <v>115</v>
      </c>
      <c r="C14" s="77"/>
      <c r="D14" s="59">
        <v>16</v>
      </c>
      <c r="E14" s="59">
        <v>16</v>
      </c>
      <c r="F14" s="4">
        <f t="shared" si="0"/>
        <v>0.15</v>
      </c>
      <c r="G14" s="5"/>
      <c r="H14" s="59"/>
      <c r="I14" s="59"/>
      <c r="J14" s="1" t="s">
        <v>15</v>
      </c>
      <c r="K14" s="60">
        <f t="shared" si="1"/>
        <v>0.16</v>
      </c>
      <c r="L14" s="60">
        <f t="shared" si="2"/>
        <v>0.17</v>
      </c>
      <c r="M14" s="60">
        <f t="shared" si="3"/>
        <v>0.17</v>
      </c>
      <c r="N14" s="60">
        <f t="shared" si="4"/>
        <v>0.17</v>
      </c>
      <c r="O14" s="60">
        <f t="shared" si="5"/>
        <v>0.17</v>
      </c>
      <c r="P14" s="60">
        <f t="shared" si="26"/>
        <v>0.17</v>
      </c>
      <c r="Q14" s="60">
        <f t="shared" si="6"/>
        <v>0.15</v>
      </c>
      <c r="R14" s="60">
        <f t="shared" si="7"/>
        <v>0.17</v>
      </c>
      <c r="S14" s="60">
        <f t="shared" si="8"/>
        <v>0.17</v>
      </c>
      <c r="T14" s="60">
        <f t="shared" si="9"/>
        <v>0.18</v>
      </c>
      <c r="U14" s="60">
        <f t="shared" si="10"/>
        <v>0.17</v>
      </c>
      <c r="V14" s="60">
        <f t="shared" si="11"/>
        <v>0.17</v>
      </c>
      <c r="W14" s="60">
        <f t="shared" si="12"/>
        <v>0.16</v>
      </c>
      <c r="X14" s="60">
        <f t="shared" si="13"/>
        <v>0.17</v>
      </c>
      <c r="Y14" s="60">
        <f t="shared" si="14"/>
        <v>0.14000000000000001</v>
      </c>
      <c r="Z14" s="60">
        <f t="shared" si="15"/>
        <v>0.16</v>
      </c>
      <c r="AA14" s="60">
        <f t="shared" si="16"/>
        <v>0.15</v>
      </c>
      <c r="AB14" s="60">
        <f t="shared" si="17"/>
        <v>0.16</v>
      </c>
      <c r="AC14" s="60">
        <f t="shared" si="18"/>
        <v>0.17</v>
      </c>
      <c r="AD14" s="60">
        <f t="shared" si="19"/>
        <v>0.2</v>
      </c>
      <c r="AE14" s="60">
        <f t="shared" si="20"/>
        <v>0.15</v>
      </c>
      <c r="AF14" s="60">
        <f t="shared" si="21"/>
        <v>0.16</v>
      </c>
      <c r="AG14" s="60">
        <f t="shared" si="22"/>
        <v>0.14000000000000001</v>
      </c>
      <c r="AH14" s="60">
        <f t="shared" si="23"/>
        <v>0.15</v>
      </c>
      <c r="AI14" s="60">
        <f t="shared" si="24"/>
        <v>0.17</v>
      </c>
      <c r="AJ14" s="60">
        <f t="shared" si="25"/>
        <v>0.15</v>
      </c>
    </row>
    <row r="15" spans="1:36" ht="12.95" customHeight="1" x14ac:dyDescent="0.15">
      <c r="A15" s="59">
        <v>842</v>
      </c>
      <c r="B15" s="77" t="s">
        <v>126</v>
      </c>
      <c r="C15" s="77"/>
      <c r="D15" s="59">
        <v>8</v>
      </c>
      <c r="E15" s="59">
        <v>8</v>
      </c>
      <c r="F15" s="4">
        <f t="shared" si="0"/>
        <v>0.02</v>
      </c>
      <c r="G15" s="5"/>
      <c r="H15" s="59"/>
      <c r="I15" s="59"/>
      <c r="J15" s="1" t="s">
        <v>15</v>
      </c>
      <c r="K15" s="60">
        <f t="shared" si="1"/>
        <v>0.02</v>
      </c>
      <c r="L15" s="60">
        <f t="shared" si="2"/>
        <v>0.02</v>
      </c>
      <c r="M15" s="60">
        <f t="shared" si="3"/>
        <v>0.02</v>
      </c>
      <c r="N15" s="60">
        <f t="shared" si="4"/>
        <v>0.02</v>
      </c>
      <c r="O15" s="60">
        <f t="shared" si="5"/>
        <v>0.02</v>
      </c>
      <c r="P15" s="60">
        <f t="shared" si="26"/>
        <v>0.02</v>
      </c>
      <c r="Q15" s="60">
        <f t="shared" si="6"/>
        <v>0.02</v>
      </c>
      <c r="R15" s="60">
        <f t="shared" si="7"/>
        <v>0.02</v>
      </c>
      <c r="S15" s="60">
        <f t="shared" si="8"/>
        <v>0.02</v>
      </c>
      <c r="T15" s="60">
        <f t="shared" si="9"/>
        <v>0.02</v>
      </c>
      <c r="U15" s="60">
        <f t="shared" si="10"/>
        <v>0.02</v>
      </c>
      <c r="V15" s="60">
        <f t="shared" si="11"/>
        <v>0.02</v>
      </c>
      <c r="W15" s="60">
        <f t="shared" si="12"/>
        <v>0.02</v>
      </c>
      <c r="X15" s="60">
        <f t="shared" si="13"/>
        <v>0.02</v>
      </c>
      <c r="Y15" s="60">
        <f t="shared" si="14"/>
        <v>0.02</v>
      </c>
      <c r="Z15" s="60">
        <f t="shared" si="15"/>
        <v>0.02</v>
      </c>
      <c r="AA15" s="60">
        <f t="shared" si="16"/>
        <v>0.02</v>
      </c>
      <c r="AB15" s="60">
        <f t="shared" si="17"/>
        <v>0.02</v>
      </c>
      <c r="AC15" s="60">
        <f t="shared" si="18"/>
        <v>0.02</v>
      </c>
      <c r="AD15" s="60">
        <f t="shared" si="19"/>
        <v>0.03</v>
      </c>
      <c r="AE15" s="60">
        <f t="shared" si="20"/>
        <v>0.02</v>
      </c>
      <c r="AF15" s="60">
        <f t="shared" si="21"/>
        <v>0.02</v>
      </c>
      <c r="AG15" s="60">
        <f t="shared" si="22"/>
        <v>0.02</v>
      </c>
      <c r="AH15" s="60">
        <f t="shared" si="23"/>
        <v>0.02</v>
      </c>
      <c r="AI15" s="60">
        <f t="shared" si="24"/>
        <v>0.02</v>
      </c>
      <c r="AJ15" s="60">
        <f t="shared" si="25"/>
        <v>0.02</v>
      </c>
    </row>
    <row r="16" spans="1:36" ht="12.95" customHeight="1" x14ac:dyDescent="0.15">
      <c r="A16" s="59">
        <v>843</v>
      </c>
      <c r="B16" s="77" t="s">
        <v>127</v>
      </c>
      <c r="C16" s="77"/>
      <c r="D16" s="59">
        <v>10</v>
      </c>
      <c r="E16" s="59">
        <v>11</v>
      </c>
      <c r="F16" s="4">
        <f t="shared" si="0"/>
        <v>0.04</v>
      </c>
      <c r="G16" s="5"/>
      <c r="H16" s="59" t="s">
        <v>134</v>
      </c>
      <c r="I16" s="59"/>
      <c r="J16" s="1" t="s">
        <v>15</v>
      </c>
      <c r="K16" s="60">
        <f t="shared" si="1"/>
        <v>0.05</v>
      </c>
      <c r="L16" s="60">
        <f t="shared" si="2"/>
        <v>0.05</v>
      </c>
      <c r="M16" s="60">
        <f t="shared" si="3"/>
        <v>0.05</v>
      </c>
      <c r="N16" s="60">
        <f t="shared" si="4"/>
        <v>0.05</v>
      </c>
      <c r="O16" s="60">
        <f t="shared" si="5"/>
        <v>0.05</v>
      </c>
      <c r="P16" s="60">
        <f t="shared" si="26"/>
        <v>0.05</v>
      </c>
      <c r="Q16" s="60">
        <f t="shared" si="6"/>
        <v>0.05</v>
      </c>
      <c r="R16" s="60">
        <f t="shared" si="7"/>
        <v>0.05</v>
      </c>
      <c r="S16" s="60">
        <f t="shared" si="8"/>
        <v>0.05</v>
      </c>
      <c r="T16" s="60">
        <f t="shared" si="9"/>
        <v>0.05</v>
      </c>
      <c r="U16" s="60">
        <f t="shared" si="10"/>
        <v>0.05</v>
      </c>
      <c r="V16" s="60">
        <f t="shared" si="11"/>
        <v>0.05</v>
      </c>
      <c r="W16" s="60">
        <f t="shared" si="12"/>
        <v>0.05</v>
      </c>
      <c r="X16" s="60">
        <f t="shared" si="13"/>
        <v>0.05</v>
      </c>
      <c r="Y16" s="60">
        <f t="shared" si="14"/>
        <v>0.04</v>
      </c>
      <c r="Z16" s="60">
        <f t="shared" si="15"/>
        <v>0.05</v>
      </c>
      <c r="AA16" s="60">
        <f t="shared" si="16"/>
        <v>0.04</v>
      </c>
      <c r="AB16" s="60">
        <f t="shared" si="17"/>
        <v>0.04</v>
      </c>
      <c r="AC16" s="60">
        <f t="shared" si="18"/>
        <v>0.05</v>
      </c>
      <c r="AD16" s="60">
        <f t="shared" si="19"/>
        <v>0.06</v>
      </c>
      <c r="AE16" s="60">
        <f t="shared" si="20"/>
        <v>0.04</v>
      </c>
      <c r="AF16" s="60">
        <f t="shared" si="21"/>
        <v>0.04</v>
      </c>
      <c r="AG16" s="60">
        <f t="shared" si="22"/>
        <v>0.04</v>
      </c>
      <c r="AH16" s="60">
        <f t="shared" si="23"/>
        <v>0.04</v>
      </c>
      <c r="AI16" s="60">
        <f t="shared" si="24"/>
        <v>0.05</v>
      </c>
      <c r="AJ16" s="60">
        <f t="shared" si="25"/>
        <v>0.04</v>
      </c>
    </row>
    <row r="17" spans="1:36" ht="12.95" customHeight="1" x14ac:dyDescent="0.15">
      <c r="A17" s="59">
        <v>844</v>
      </c>
      <c r="B17" s="77" t="s">
        <v>128</v>
      </c>
      <c r="C17" s="77"/>
      <c r="D17" s="59">
        <v>10</v>
      </c>
      <c r="E17" s="59">
        <v>11</v>
      </c>
      <c r="F17" s="4">
        <f t="shared" si="0"/>
        <v>0.04</v>
      </c>
      <c r="G17" s="5"/>
      <c r="H17" s="59" t="s">
        <v>134</v>
      </c>
      <c r="I17" s="59"/>
      <c r="J17" s="1" t="s">
        <v>15</v>
      </c>
      <c r="K17" s="60">
        <f t="shared" si="1"/>
        <v>0.05</v>
      </c>
      <c r="L17" s="60">
        <f t="shared" si="2"/>
        <v>0.05</v>
      </c>
      <c r="M17" s="60">
        <f t="shared" si="3"/>
        <v>0.05</v>
      </c>
      <c r="N17" s="60">
        <f t="shared" si="4"/>
        <v>0.05</v>
      </c>
      <c r="O17" s="60">
        <f t="shared" si="5"/>
        <v>0.05</v>
      </c>
      <c r="P17" s="60">
        <f t="shared" si="26"/>
        <v>0.05</v>
      </c>
      <c r="Q17" s="60">
        <f t="shared" si="6"/>
        <v>0.05</v>
      </c>
      <c r="R17" s="60">
        <f t="shared" si="7"/>
        <v>0.05</v>
      </c>
      <c r="S17" s="60">
        <f t="shared" si="8"/>
        <v>0.05</v>
      </c>
      <c r="T17" s="60">
        <f t="shared" si="9"/>
        <v>0.05</v>
      </c>
      <c r="U17" s="60">
        <f t="shared" si="10"/>
        <v>0.05</v>
      </c>
      <c r="V17" s="60">
        <f t="shared" si="11"/>
        <v>0.05</v>
      </c>
      <c r="W17" s="60">
        <f t="shared" si="12"/>
        <v>0.05</v>
      </c>
      <c r="X17" s="60">
        <f t="shared" si="13"/>
        <v>0.05</v>
      </c>
      <c r="Y17" s="60">
        <f t="shared" si="14"/>
        <v>0.04</v>
      </c>
      <c r="Z17" s="60">
        <f t="shared" si="15"/>
        <v>0.05</v>
      </c>
      <c r="AA17" s="60">
        <f t="shared" si="16"/>
        <v>0.04</v>
      </c>
      <c r="AB17" s="60">
        <f t="shared" si="17"/>
        <v>0.04</v>
      </c>
      <c r="AC17" s="60">
        <f t="shared" si="18"/>
        <v>0.05</v>
      </c>
      <c r="AD17" s="60">
        <f t="shared" si="19"/>
        <v>0.06</v>
      </c>
      <c r="AE17" s="60">
        <f t="shared" si="20"/>
        <v>0.04</v>
      </c>
      <c r="AF17" s="60">
        <f t="shared" si="21"/>
        <v>0.04</v>
      </c>
      <c r="AG17" s="60">
        <f t="shared" si="22"/>
        <v>0.04</v>
      </c>
      <c r="AH17" s="60">
        <f t="shared" si="23"/>
        <v>0.04</v>
      </c>
      <c r="AI17" s="60">
        <f t="shared" si="24"/>
        <v>0.05</v>
      </c>
      <c r="AJ17" s="60">
        <f t="shared" si="25"/>
        <v>0.04</v>
      </c>
    </row>
    <row r="18" spans="1:36" ht="12.95" customHeight="1" x14ac:dyDescent="0.15">
      <c r="A18" s="59">
        <v>845</v>
      </c>
      <c r="B18" s="77" t="s">
        <v>129</v>
      </c>
      <c r="C18" s="77"/>
      <c r="D18" s="59">
        <v>18</v>
      </c>
      <c r="E18" s="59">
        <v>14</v>
      </c>
      <c r="F18" s="4">
        <f t="shared" si="0"/>
        <v>0.17</v>
      </c>
      <c r="G18" s="5" t="s">
        <v>100</v>
      </c>
      <c r="H18" s="59"/>
      <c r="I18" s="59"/>
      <c r="J18" s="1" t="s">
        <v>15</v>
      </c>
      <c r="K18" s="60">
        <f t="shared" si="1"/>
        <v>0.17</v>
      </c>
      <c r="L18" s="60">
        <f t="shared" si="2"/>
        <v>0.18</v>
      </c>
      <c r="M18" s="60">
        <f t="shared" si="3"/>
        <v>0.18</v>
      </c>
      <c r="N18" s="60">
        <f t="shared" si="4"/>
        <v>0.18</v>
      </c>
      <c r="O18" s="60">
        <f t="shared" si="5"/>
        <v>0.19</v>
      </c>
      <c r="P18" s="60">
        <f t="shared" si="26"/>
        <v>0.18</v>
      </c>
      <c r="Q18" s="60">
        <f t="shared" si="6"/>
        <v>0.17</v>
      </c>
      <c r="R18" s="60">
        <f t="shared" si="7"/>
        <v>0.18</v>
      </c>
      <c r="S18" s="60">
        <f t="shared" si="8"/>
        <v>0.18</v>
      </c>
      <c r="T18" s="60">
        <f t="shared" si="9"/>
        <v>0.18</v>
      </c>
      <c r="U18" s="60">
        <f t="shared" si="10"/>
        <v>0.18</v>
      </c>
      <c r="V18" s="60">
        <f t="shared" si="11"/>
        <v>0.19</v>
      </c>
      <c r="W18" s="60">
        <f t="shared" si="12"/>
        <v>0.18</v>
      </c>
      <c r="X18" s="60">
        <f t="shared" si="13"/>
        <v>0.18</v>
      </c>
      <c r="Y18" s="60">
        <f t="shared" si="14"/>
        <v>0.16</v>
      </c>
      <c r="Z18" s="60">
        <f t="shared" si="15"/>
        <v>0.18</v>
      </c>
      <c r="AA18" s="60">
        <f t="shared" si="16"/>
        <v>0.16</v>
      </c>
      <c r="AB18" s="60">
        <f t="shared" si="17"/>
        <v>0.18</v>
      </c>
      <c r="AC18" s="60">
        <f t="shared" si="18"/>
        <v>0.18</v>
      </c>
      <c r="AD18" s="60">
        <f t="shared" si="19"/>
        <v>0.21</v>
      </c>
      <c r="AE18" s="60">
        <f t="shared" si="20"/>
        <v>0.16</v>
      </c>
      <c r="AF18" s="60">
        <f t="shared" si="21"/>
        <v>0.18</v>
      </c>
      <c r="AG18" s="60">
        <f t="shared" si="22"/>
        <v>0.16</v>
      </c>
      <c r="AH18" s="60">
        <f t="shared" si="23"/>
        <v>0.17</v>
      </c>
      <c r="AI18" s="60">
        <f t="shared" si="24"/>
        <v>0.18</v>
      </c>
      <c r="AJ18" s="60">
        <f t="shared" si="25"/>
        <v>0.17</v>
      </c>
    </row>
    <row r="19" spans="1:36" ht="12.95" customHeight="1" x14ac:dyDescent="0.15">
      <c r="A19" s="59">
        <v>846</v>
      </c>
      <c r="B19" s="77" t="s">
        <v>107</v>
      </c>
      <c r="C19" s="77"/>
      <c r="D19" s="59">
        <v>16</v>
      </c>
      <c r="E19" s="59">
        <v>14</v>
      </c>
      <c r="F19" s="4">
        <f t="shared" si="0"/>
        <v>0.13</v>
      </c>
      <c r="G19" s="5" t="s">
        <v>100</v>
      </c>
      <c r="H19" s="59" t="s">
        <v>134</v>
      </c>
      <c r="I19" s="59"/>
      <c r="J19" s="1" t="s">
        <v>15</v>
      </c>
      <c r="K19" s="60">
        <f t="shared" si="1"/>
        <v>0.14000000000000001</v>
      </c>
      <c r="L19" s="60">
        <f t="shared" si="2"/>
        <v>0.15</v>
      </c>
      <c r="M19" s="60">
        <f t="shared" si="3"/>
        <v>0.15</v>
      </c>
      <c r="N19" s="60">
        <f t="shared" si="4"/>
        <v>0.15</v>
      </c>
      <c r="O19" s="60">
        <f t="shared" si="5"/>
        <v>0.15</v>
      </c>
      <c r="P19" s="60">
        <f t="shared" si="26"/>
        <v>0.15</v>
      </c>
      <c r="Q19" s="60">
        <f t="shared" si="6"/>
        <v>0.14000000000000001</v>
      </c>
      <c r="R19" s="60">
        <f t="shared" si="7"/>
        <v>0.14000000000000001</v>
      </c>
      <c r="S19" s="60">
        <f t="shared" si="8"/>
        <v>0.15</v>
      </c>
      <c r="T19" s="60">
        <f t="shared" si="9"/>
        <v>0.15</v>
      </c>
      <c r="U19" s="60">
        <f t="shared" si="10"/>
        <v>0.14000000000000001</v>
      </c>
      <c r="V19" s="60">
        <f t="shared" si="11"/>
        <v>0.15</v>
      </c>
      <c r="W19" s="60">
        <f t="shared" si="12"/>
        <v>0.14000000000000001</v>
      </c>
      <c r="X19" s="60">
        <f t="shared" si="13"/>
        <v>0.15</v>
      </c>
      <c r="Y19" s="60">
        <f t="shared" si="14"/>
        <v>0.13</v>
      </c>
      <c r="Z19" s="60">
        <f t="shared" si="15"/>
        <v>0.14000000000000001</v>
      </c>
      <c r="AA19" s="60">
        <f t="shared" si="16"/>
        <v>0.13</v>
      </c>
      <c r="AB19" s="60">
        <f t="shared" si="17"/>
        <v>0.14000000000000001</v>
      </c>
      <c r="AC19" s="60">
        <f t="shared" si="18"/>
        <v>0.15</v>
      </c>
      <c r="AD19" s="60">
        <f t="shared" si="19"/>
        <v>0.17</v>
      </c>
      <c r="AE19" s="60">
        <f t="shared" si="20"/>
        <v>0.13</v>
      </c>
      <c r="AF19" s="60">
        <f t="shared" si="21"/>
        <v>0.14000000000000001</v>
      </c>
      <c r="AG19" s="60">
        <f t="shared" si="22"/>
        <v>0.13</v>
      </c>
      <c r="AH19" s="60">
        <f t="shared" si="23"/>
        <v>0.13</v>
      </c>
      <c r="AI19" s="60">
        <f t="shared" si="24"/>
        <v>0.15</v>
      </c>
      <c r="AJ19" s="60">
        <f t="shared" si="25"/>
        <v>0.13</v>
      </c>
    </row>
    <row r="20" spans="1:36" ht="12.95" customHeight="1" x14ac:dyDescent="0.15">
      <c r="A20" s="59">
        <v>847</v>
      </c>
      <c r="B20" s="77" t="s">
        <v>107</v>
      </c>
      <c r="C20" s="77"/>
      <c r="D20" s="59">
        <v>12</v>
      </c>
      <c r="E20" s="59">
        <v>12</v>
      </c>
      <c r="F20" s="4">
        <f t="shared" si="0"/>
        <v>7.0000000000000007E-2</v>
      </c>
      <c r="G20" s="5" t="s">
        <v>100</v>
      </c>
      <c r="H20" s="59" t="s">
        <v>134</v>
      </c>
      <c r="I20" s="59"/>
      <c r="J20" s="1" t="s">
        <v>15</v>
      </c>
      <c r="K20" s="60">
        <f t="shared" si="1"/>
        <v>7.0000000000000007E-2</v>
      </c>
      <c r="L20" s="60">
        <f t="shared" si="2"/>
        <v>7.0000000000000007E-2</v>
      </c>
      <c r="M20" s="60">
        <f t="shared" si="3"/>
        <v>7.0000000000000007E-2</v>
      </c>
      <c r="N20" s="60">
        <f t="shared" si="4"/>
        <v>0.08</v>
      </c>
      <c r="O20" s="60">
        <f t="shared" si="5"/>
        <v>0.08</v>
      </c>
      <c r="P20" s="60">
        <f t="shared" si="26"/>
        <v>7.0000000000000007E-2</v>
      </c>
      <c r="Q20" s="60">
        <f t="shared" si="6"/>
        <v>7.0000000000000007E-2</v>
      </c>
      <c r="R20" s="60">
        <f t="shared" si="7"/>
        <v>7.0000000000000007E-2</v>
      </c>
      <c r="S20" s="60">
        <f t="shared" si="8"/>
        <v>7.0000000000000007E-2</v>
      </c>
      <c r="T20" s="60">
        <f t="shared" si="9"/>
        <v>7.0000000000000007E-2</v>
      </c>
      <c r="U20" s="60">
        <f t="shared" si="10"/>
        <v>7.0000000000000007E-2</v>
      </c>
      <c r="V20" s="60">
        <f t="shared" si="11"/>
        <v>7.0000000000000007E-2</v>
      </c>
      <c r="W20" s="60">
        <f t="shared" si="12"/>
        <v>7.0000000000000007E-2</v>
      </c>
      <c r="X20" s="60">
        <f t="shared" si="13"/>
        <v>7.0000000000000007E-2</v>
      </c>
      <c r="Y20" s="60">
        <f t="shared" si="14"/>
        <v>0.06</v>
      </c>
      <c r="Z20" s="60">
        <f t="shared" si="15"/>
        <v>7.0000000000000007E-2</v>
      </c>
      <c r="AA20" s="60">
        <f t="shared" si="16"/>
        <v>7.0000000000000007E-2</v>
      </c>
      <c r="AB20" s="60">
        <f t="shared" si="17"/>
        <v>7.0000000000000007E-2</v>
      </c>
      <c r="AC20" s="60">
        <f t="shared" si="18"/>
        <v>7.0000000000000007E-2</v>
      </c>
      <c r="AD20" s="60">
        <f t="shared" si="19"/>
        <v>0.09</v>
      </c>
      <c r="AE20" s="60">
        <f t="shared" si="20"/>
        <v>0.06</v>
      </c>
      <c r="AF20" s="60">
        <f t="shared" si="21"/>
        <v>7.0000000000000007E-2</v>
      </c>
      <c r="AG20" s="60">
        <f t="shared" si="22"/>
        <v>0.06</v>
      </c>
      <c r="AH20" s="60">
        <f t="shared" si="23"/>
        <v>7.0000000000000007E-2</v>
      </c>
      <c r="AI20" s="60">
        <f t="shared" si="24"/>
        <v>7.0000000000000007E-2</v>
      </c>
      <c r="AJ20" s="60">
        <f t="shared" si="25"/>
        <v>7.0000000000000007E-2</v>
      </c>
    </row>
    <row r="21" spans="1:36" ht="12.95" customHeight="1" x14ac:dyDescent="0.15">
      <c r="A21" s="59">
        <v>848</v>
      </c>
      <c r="B21" s="77" t="s">
        <v>107</v>
      </c>
      <c r="C21" s="77"/>
      <c r="D21" s="59">
        <v>8</v>
      </c>
      <c r="E21" s="59">
        <v>8</v>
      </c>
      <c r="F21" s="4">
        <f t="shared" si="0"/>
        <v>0.02</v>
      </c>
      <c r="G21" s="5" t="s">
        <v>100</v>
      </c>
      <c r="H21" s="59" t="s">
        <v>134</v>
      </c>
      <c r="I21" s="59"/>
      <c r="J21" s="1" t="s">
        <v>15</v>
      </c>
      <c r="K21" s="60">
        <f t="shared" si="1"/>
        <v>0.02</v>
      </c>
      <c r="L21" s="60">
        <f t="shared" si="2"/>
        <v>0.02</v>
      </c>
      <c r="M21" s="60">
        <f t="shared" si="3"/>
        <v>0.02</v>
      </c>
      <c r="N21" s="60">
        <f t="shared" si="4"/>
        <v>0.02</v>
      </c>
      <c r="O21" s="60">
        <f t="shared" si="5"/>
        <v>0.02</v>
      </c>
      <c r="P21" s="60">
        <f t="shared" si="26"/>
        <v>0.02</v>
      </c>
      <c r="Q21" s="60">
        <f t="shared" si="6"/>
        <v>0.02</v>
      </c>
      <c r="R21" s="60">
        <f t="shared" si="7"/>
        <v>0.02</v>
      </c>
      <c r="S21" s="60">
        <f t="shared" si="8"/>
        <v>0.02</v>
      </c>
      <c r="T21" s="60">
        <f t="shared" si="9"/>
        <v>0.02</v>
      </c>
      <c r="U21" s="60">
        <f t="shared" si="10"/>
        <v>0.02</v>
      </c>
      <c r="V21" s="60">
        <f t="shared" si="11"/>
        <v>0.02</v>
      </c>
      <c r="W21" s="60">
        <f t="shared" si="12"/>
        <v>0.02</v>
      </c>
      <c r="X21" s="60">
        <f t="shared" si="13"/>
        <v>0.02</v>
      </c>
      <c r="Y21" s="60">
        <f t="shared" si="14"/>
        <v>0.02</v>
      </c>
      <c r="Z21" s="60">
        <f t="shared" si="15"/>
        <v>0.02</v>
      </c>
      <c r="AA21" s="60">
        <f t="shared" si="16"/>
        <v>0.02</v>
      </c>
      <c r="AB21" s="60">
        <f t="shared" si="17"/>
        <v>0.02</v>
      </c>
      <c r="AC21" s="60">
        <f t="shared" si="18"/>
        <v>0.02</v>
      </c>
      <c r="AD21" s="60">
        <f t="shared" si="19"/>
        <v>0.03</v>
      </c>
      <c r="AE21" s="60">
        <f t="shared" si="20"/>
        <v>0.02</v>
      </c>
      <c r="AF21" s="60">
        <f t="shared" si="21"/>
        <v>0.02</v>
      </c>
      <c r="AG21" s="60">
        <f t="shared" si="22"/>
        <v>0.02</v>
      </c>
      <c r="AH21" s="60">
        <f t="shared" si="23"/>
        <v>0.02</v>
      </c>
      <c r="AI21" s="60">
        <f t="shared" si="24"/>
        <v>0.02</v>
      </c>
      <c r="AJ21" s="60">
        <f t="shared" si="25"/>
        <v>0.02</v>
      </c>
    </row>
    <row r="22" spans="1:36" ht="12.95" customHeight="1" x14ac:dyDescent="0.15">
      <c r="A22" s="59">
        <v>849</v>
      </c>
      <c r="B22" s="77" t="s">
        <v>115</v>
      </c>
      <c r="C22" s="77"/>
      <c r="D22" s="59">
        <v>6</v>
      </c>
      <c r="E22" s="59">
        <v>7</v>
      </c>
      <c r="F22" s="4">
        <f t="shared" si="0"/>
        <v>0.01</v>
      </c>
      <c r="G22" s="47"/>
      <c r="H22" s="59" t="s">
        <v>134</v>
      </c>
      <c r="I22" s="59"/>
      <c r="J22" s="1" t="s">
        <v>15</v>
      </c>
      <c r="K22" s="60">
        <f t="shared" si="1"/>
        <v>0.01</v>
      </c>
      <c r="L22" s="60">
        <f t="shared" si="2"/>
        <v>0.01</v>
      </c>
      <c r="M22" s="60">
        <f t="shared" si="3"/>
        <v>0.01</v>
      </c>
      <c r="N22" s="60">
        <f t="shared" si="4"/>
        <v>0.01</v>
      </c>
      <c r="O22" s="60">
        <f t="shared" si="5"/>
        <v>0.01</v>
      </c>
      <c r="P22" s="60">
        <f t="shared" si="26"/>
        <v>0.01</v>
      </c>
      <c r="Q22" s="60">
        <f t="shared" si="6"/>
        <v>0.01</v>
      </c>
      <c r="R22" s="60">
        <f t="shared" si="7"/>
        <v>0.01</v>
      </c>
      <c r="S22" s="60">
        <f t="shared" si="8"/>
        <v>0.01</v>
      </c>
      <c r="T22" s="60">
        <f t="shared" si="9"/>
        <v>0.01</v>
      </c>
      <c r="U22" s="60">
        <f t="shared" si="10"/>
        <v>0.01</v>
      </c>
      <c r="V22" s="60">
        <f t="shared" si="11"/>
        <v>0.01</v>
      </c>
      <c r="W22" s="60">
        <f t="shared" si="12"/>
        <v>0.01</v>
      </c>
      <c r="X22" s="60">
        <f t="shared" si="13"/>
        <v>0.01</v>
      </c>
      <c r="Y22" s="60">
        <f t="shared" si="14"/>
        <v>0.01</v>
      </c>
      <c r="Z22" s="60">
        <f t="shared" si="15"/>
        <v>0.01</v>
      </c>
      <c r="AA22" s="60">
        <f t="shared" si="16"/>
        <v>0.01</v>
      </c>
      <c r="AB22" s="60">
        <f t="shared" si="17"/>
        <v>0.01</v>
      </c>
      <c r="AC22" s="60">
        <f t="shared" si="18"/>
        <v>0.01</v>
      </c>
      <c r="AD22" s="60">
        <f t="shared" si="19"/>
        <v>0.02</v>
      </c>
      <c r="AE22" s="60">
        <f t="shared" si="20"/>
        <v>0.01</v>
      </c>
      <c r="AF22" s="60">
        <f t="shared" si="21"/>
        <v>0.01</v>
      </c>
      <c r="AG22" s="60">
        <f t="shared" si="22"/>
        <v>0.01</v>
      </c>
      <c r="AH22" s="60">
        <f t="shared" si="23"/>
        <v>0.01</v>
      </c>
      <c r="AI22" s="60">
        <f t="shared" si="24"/>
        <v>0.01</v>
      </c>
      <c r="AJ22" s="60">
        <f t="shared" si="25"/>
        <v>0.01</v>
      </c>
    </row>
    <row r="23" spans="1:36" ht="12.95" customHeight="1" x14ac:dyDescent="0.15">
      <c r="A23" s="59">
        <v>850</v>
      </c>
      <c r="B23" s="77" t="s">
        <v>115</v>
      </c>
      <c r="C23" s="77"/>
      <c r="D23" s="59">
        <v>6</v>
      </c>
      <c r="E23" s="59">
        <v>7</v>
      </c>
      <c r="F23" s="4">
        <f t="shared" si="0"/>
        <v>0.01</v>
      </c>
      <c r="G23" s="47"/>
      <c r="H23" s="59" t="s">
        <v>134</v>
      </c>
      <c r="I23" s="59"/>
      <c r="J23" s="1" t="s">
        <v>15</v>
      </c>
      <c r="K23" s="60">
        <f t="shared" si="1"/>
        <v>0.01</v>
      </c>
      <c r="L23" s="60">
        <f t="shared" si="2"/>
        <v>0.01</v>
      </c>
      <c r="M23" s="60">
        <f t="shared" si="3"/>
        <v>0.01</v>
      </c>
      <c r="N23" s="60">
        <f t="shared" si="4"/>
        <v>0.01</v>
      </c>
      <c r="O23" s="60">
        <f t="shared" si="5"/>
        <v>0.01</v>
      </c>
      <c r="P23" s="60">
        <f t="shared" si="26"/>
        <v>0.01</v>
      </c>
      <c r="Q23" s="60">
        <f t="shared" si="6"/>
        <v>0.01</v>
      </c>
      <c r="R23" s="60">
        <f t="shared" si="7"/>
        <v>0.01</v>
      </c>
      <c r="S23" s="60">
        <f t="shared" si="8"/>
        <v>0.01</v>
      </c>
      <c r="T23" s="60">
        <f t="shared" si="9"/>
        <v>0.01</v>
      </c>
      <c r="U23" s="60">
        <f t="shared" si="10"/>
        <v>0.01</v>
      </c>
      <c r="V23" s="60">
        <f t="shared" si="11"/>
        <v>0.01</v>
      </c>
      <c r="W23" s="60">
        <f t="shared" si="12"/>
        <v>0.01</v>
      </c>
      <c r="X23" s="60">
        <f t="shared" si="13"/>
        <v>0.01</v>
      </c>
      <c r="Y23" s="60">
        <f t="shared" si="14"/>
        <v>0.01</v>
      </c>
      <c r="Z23" s="60">
        <f t="shared" si="15"/>
        <v>0.01</v>
      </c>
      <c r="AA23" s="60">
        <f t="shared" si="16"/>
        <v>0.01</v>
      </c>
      <c r="AB23" s="60">
        <f t="shared" si="17"/>
        <v>0.01</v>
      </c>
      <c r="AC23" s="60">
        <f t="shared" si="18"/>
        <v>0.01</v>
      </c>
      <c r="AD23" s="60">
        <f t="shared" si="19"/>
        <v>0.02</v>
      </c>
      <c r="AE23" s="60">
        <f t="shared" si="20"/>
        <v>0.01</v>
      </c>
      <c r="AF23" s="60">
        <f t="shared" si="21"/>
        <v>0.01</v>
      </c>
      <c r="AG23" s="60">
        <f t="shared" si="22"/>
        <v>0.01</v>
      </c>
      <c r="AH23" s="60">
        <f t="shared" si="23"/>
        <v>0.01</v>
      </c>
      <c r="AI23" s="60">
        <f t="shared" si="24"/>
        <v>0.01</v>
      </c>
      <c r="AJ23" s="60">
        <f t="shared" si="25"/>
        <v>0.01</v>
      </c>
    </row>
    <row r="24" spans="1:36" ht="12.95" customHeight="1" x14ac:dyDescent="0.15">
      <c r="A24" s="59">
        <v>851</v>
      </c>
      <c r="B24" s="77" t="s">
        <v>127</v>
      </c>
      <c r="C24" s="77"/>
      <c r="D24" s="59">
        <v>6</v>
      </c>
      <c r="E24" s="59">
        <v>7</v>
      </c>
      <c r="F24" s="4">
        <f t="shared" si="0"/>
        <v>0.01</v>
      </c>
      <c r="G24" s="5" t="s">
        <v>100</v>
      </c>
      <c r="H24" s="59" t="s">
        <v>134</v>
      </c>
      <c r="I24" s="59"/>
      <c r="J24" s="1" t="s">
        <v>15</v>
      </c>
      <c r="K24" s="60">
        <f t="shared" si="1"/>
        <v>0.01</v>
      </c>
      <c r="L24" s="60">
        <f t="shared" si="2"/>
        <v>0.01</v>
      </c>
      <c r="M24" s="60">
        <f t="shared" si="3"/>
        <v>0.01</v>
      </c>
      <c r="N24" s="60">
        <f t="shared" si="4"/>
        <v>0.01</v>
      </c>
      <c r="O24" s="60">
        <f t="shared" si="5"/>
        <v>0.01</v>
      </c>
      <c r="P24" s="60">
        <f t="shared" si="26"/>
        <v>0.01</v>
      </c>
      <c r="Q24" s="60">
        <f t="shared" si="6"/>
        <v>0.01</v>
      </c>
      <c r="R24" s="60">
        <f t="shared" si="7"/>
        <v>0.01</v>
      </c>
      <c r="S24" s="60">
        <f t="shared" si="8"/>
        <v>0.01</v>
      </c>
      <c r="T24" s="60">
        <f t="shared" si="9"/>
        <v>0.01</v>
      </c>
      <c r="U24" s="60">
        <f t="shared" si="10"/>
        <v>0.01</v>
      </c>
      <c r="V24" s="60">
        <f t="shared" si="11"/>
        <v>0.01</v>
      </c>
      <c r="W24" s="60">
        <f t="shared" si="12"/>
        <v>0.01</v>
      </c>
      <c r="X24" s="60">
        <f t="shared" si="13"/>
        <v>0.01</v>
      </c>
      <c r="Y24" s="60">
        <f t="shared" si="14"/>
        <v>0.01</v>
      </c>
      <c r="Z24" s="60">
        <f t="shared" si="15"/>
        <v>0.01</v>
      </c>
      <c r="AA24" s="60">
        <f t="shared" si="16"/>
        <v>0.01</v>
      </c>
      <c r="AB24" s="60">
        <f t="shared" si="17"/>
        <v>0.01</v>
      </c>
      <c r="AC24" s="60">
        <f t="shared" si="18"/>
        <v>0.01</v>
      </c>
      <c r="AD24" s="60">
        <f t="shared" si="19"/>
        <v>0.02</v>
      </c>
      <c r="AE24" s="60">
        <f t="shared" si="20"/>
        <v>0.01</v>
      </c>
      <c r="AF24" s="60">
        <f t="shared" si="21"/>
        <v>0.01</v>
      </c>
      <c r="AG24" s="60">
        <f t="shared" si="22"/>
        <v>0.01</v>
      </c>
      <c r="AH24" s="60">
        <f t="shared" si="23"/>
        <v>0.01</v>
      </c>
      <c r="AI24" s="60">
        <f t="shared" si="24"/>
        <v>0.01</v>
      </c>
      <c r="AJ24" s="60">
        <f t="shared" si="25"/>
        <v>0.01</v>
      </c>
    </row>
    <row r="25" spans="1:36" ht="12.95" customHeight="1" x14ac:dyDescent="0.15">
      <c r="A25" s="59">
        <v>852</v>
      </c>
      <c r="B25" s="77" t="s">
        <v>130</v>
      </c>
      <c r="C25" s="77"/>
      <c r="D25" s="59">
        <v>8</v>
      </c>
      <c r="E25" s="59">
        <v>7</v>
      </c>
      <c r="F25" s="4">
        <f t="shared" si="0"/>
        <v>0.02</v>
      </c>
      <c r="G25" s="5" t="s">
        <v>100</v>
      </c>
      <c r="H25" s="59" t="s">
        <v>134</v>
      </c>
      <c r="I25" s="59"/>
      <c r="J25" s="1" t="s">
        <v>15</v>
      </c>
      <c r="K25" s="60">
        <f t="shared" si="1"/>
        <v>0.02</v>
      </c>
      <c r="L25" s="60">
        <f t="shared" si="2"/>
        <v>0.02</v>
      </c>
      <c r="M25" s="60">
        <f t="shared" si="3"/>
        <v>0.02</v>
      </c>
      <c r="N25" s="60">
        <f t="shared" si="4"/>
        <v>0.02</v>
      </c>
      <c r="O25" s="60">
        <f t="shared" si="5"/>
        <v>0.02</v>
      </c>
      <c r="P25" s="60">
        <f t="shared" si="26"/>
        <v>0.02</v>
      </c>
      <c r="Q25" s="60">
        <f t="shared" si="6"/>
        <v>0.02</v>
      </c>
      <c r="R25" s="60">
        <f t="shared" si="7"/>
        <v>0.02</v>
      </c>
      <c r="S25" s="60">
        <f t="shared" si="8"/>
        <v>0.02</v>
      </c>
      <c r="T25" s="60">
        <f t="shared" si="9"/>
        <v>0.02</v>
      </c>
      <c r="U25" s="60">
        <f t="shared" si="10"/>
        <v>0.02</v>
      </c>
      <c r="V25" s="60">
        <f t="shared" si="11"/>
        <v>0.02</v>
      </c>
      <c r="W25" s="60">
        <f t="shared" si="12"/>
        <v>0.02</v>
      </c>
      <c r="X25" s="60">
        <f t="shared" si="13"/>
        <v>0.02</v>
      </c>
      <c r="Y25" s="60">
        <f t="shared" si="14"/>
        <v>0.02</v>
      </c>
      <c r="Z25" s="60">
        <f t="shared" si="15"/>
        <v>0.02</v>
      </c>
      <c r="AA25" s="60">
        <f t="shared" si="16"/>
        <v>0.02</v>
      </c>
      <c r="AB25" s="60">
        <f t="shared" si="17"/>
        <v>0.02</v>
      </c>
      <c r="AC25" s="60">
        <f t="shared" si="18"/>
        <v>0.02</v>
      </c>
      <c r="AD25" s="60">
        <f t="shared" si="19"/>
        <v>0.03</v>
      </c>
      <c r="AE25" s="60">
        <f t="shared" si="20"/>
        <v>0.02</v>
      </c>
      <c r="AF25" s="60">
        <f t="shared" si="21"/>
        <v>0.02</v>
      </c>
      <c r="AG25" s="60">
        <f t="shared" si="22"/>
        <v>0.02</v>
      </c>
      <c r="AH25" s="60">
        <f t="shared" si="23"/>
        <v>0.02</v>
      </c>
      <c r="AI25" s="60">
        <f t="shared" si="24"/>
        <v>0.02</v>
      </c>
      <c r="AJ25" s="60">
        <f t="shared" si="25"/>
        <v>0.02</v>
      </c>
    </row>
    <row r="26" spans="1:36" ht="12.95" customHeight="1" x14ac:dyDescent="0.15">
      <c r="A26" s="59">
        <v>853</v>
      </c>
      <c r="B26" s="77" t="s">
        <v>131</v>
      </c>
      <c r="C26" s="77"/>
      <c r="D26" s="59">
        <v>34</v>
      </c>
      <c r="E26" s="59">
        <v>19</v>
      </c>
      <c r="F26" s="4">
        <f t="shared" si="0"/>
        <v>0.78</v>
      </c>
      <c r="G26" s="47"/>
      <c r="H26" s="59" t="s">
        <v>134</v>
      </c>
      <c r="I26" s="59"/>
      <c r="J26" s="1" t="s">
        <v>15</v>
      </c>
      <c r="K26" s="60">
        <f t="shared" si="1"/>
        <v>0.7</v>
      </c>
      <c r="L26" s="60">
        <f t="shared" si="2"/>
        <v>0.8</v>
      </c>
      <c r="M26" s="60">
        <f t="shared" si="3"/>
        <v>0.78</v>
      </c>
      <c r="N26" s="60">
        <f t="shared" si="4"/>
        <v>0.78</v>
      </c>
      <c r="O26" s="60">
        <f t="shared" si="5"/>
        <v>0.79</v>
      </c>
      <c r="P26" s="60">
        <f t="shared" si="26"/>
        <v>0.78</v>
      </c>
      <c r="Q26" s="60">
        <f t="shared" si="6"/>
        <v>0.72</v>
      </c>
      <c r="R26" s="60">
        <f t="shared" si="7"/>
        <v>0.83</v>
      </c>
      <c r="S26" s="60">
        <f t="shared" si="8"/>
        <v>0.79</v>
      </c>
      <c r="T26" s="60">
        <f t="shared" si="9"/>
        <v>0.79</v>
      </c>
      <c r="U26" s="60">
        <f t="shared" si="10"/>
        <v>0.79</v>
      </c>
      <c r="V26" s="60">
        <f t="shared" si="11"/>
        <v>0.86</v>
      </c>
      <c r="W26" s="60">
        <f t="shared" si="12"/>
        <v>0.78</v>
      </c>
      <c r="X26" s="60">
        <f t="shared" si="13"/>
        <v>0.78</v>
      </c>
      <c r="Y26" s="60">
        <f t="shared" si="14"/>
        <v>0.77</v>
      </c>
      <c r="Z26" s="60">
        <f t="shared" si="15"/>
        <v>0.78</v>
      </c>
      <c r="AA26" s="60">
        <f t="shared" si="16"/>
        <v>0.69</v>
      </c>
      <c r="AB26" s="60">
        <f t="shared" si="17"/>
        <v>0.87</v>
      </c>
      <c r="AC26" s="60">
        <f t="shared" si="18"/>
        <v>0.85</v>
      </c>
      <c r="AD26" s="60">
        <f t="shared" si="19"/>
        <v>0.83</v>
      </c>
      <c r="AE26" s="60">
        <f t="shared" si="20"/>
        <v>0.76</v>
      </c>
      <c r="AF26" s="60">
        <f t="shared" si="21"/>
        <v>0.83</v>
      </c>
      <c r="AG26" s="60">
        <f t="shared" si="22"/>
        <v>0.71</v>
      </c>
      <c r="AH26" s="60">
        <f t="shared" si="23"/>
        <v>0.76</v>
      </c>
      <c r="AI26" s="60">
        <f t="shared" si="24"/>
        <v>0.78</v>
      </c>
      <c r="AJ26" s="60">
        <f t="shared" si="25"/>
        <v>0.76</v>
      </c>
    </row>
    <row r="27" spans="1:36" ht="12.95" customHeight="1" x14ac:dyDescent="0.15">
      <c r="A27" s="59">
        <v>854</v>
      </c>
      <c r="B27" s="77" t="s">
        <v>115</v>
      </c>
      <c r="C27" s="77"/>
      <c r="D27" s="59">
        <v>8</v>
      </c>
      <c r="E27" s="59">
        <v>10</v>
      </c>
      <c r="F27" s="4">
        <f t="shared" si="0"/>
        <v>0.03</v>
      </c>
      <c r="G27" s="5"/>
      <c r="H27" s="59" t="s">
        <v>134</v>
      </c>
      <c r="I27" s="59"/>
      <c r="J27" s="1" t="s">
        <v>15</v>
      </c>
      <c r="K27" s="60">
        <f t="shared" si="1"/>
        <v>0.03</v>
      </c>
      <c r="L27" s="60">
        <f t="shared" si="2"/>
        <v>0.03</v>
      </c>
      <c r="M27" s="60">
        <f t="shared" si="3"/>
        <v>0.03</v>
      </c>
      <c r="N27" s="60">
        <f t="shared" si="4"/>
        <v>0.03</v>
      </c>
      <c r="O27" s="60">
        <f t="shared" si="5"/>
        <v>0.03</v>
      </c>
      <c r="P27" s="60">
        <f t="shared" si="26"/>
        <v>0.03</v>
      </c>
      <c r="Q27" s="60">
        <f t="shared" si="6"/>
        <v>0.03</v>
      </c>
      <c r="R27" s="60">
        <f t="shared" si="7"/>
        <v>0.03</v>
      </c>
      <c r="S27" s="60">
        <f t="shared" si="8"/>
        <v>0.03</v>
      </c>
      <c r="T27" s="60">
        <f t="shared" si="9"/>
        <v>0.03</v>
      </c>
      <c r="U27" s="60">
        <f t="shared" si="10"/>
        <v>0.03</v>
      </c>
      <c r="V27" s="60">
        <f t="shared" si="11"/>
        <v>0.03</v>
      </c>
      <c r="W27" s="60">
        <f t="shared" si="12"/>
        <v>0.03</v>
      </c>
      <c r="X27" s="60">
        <f t="shared" si="13"/>
        <v>0.03</v>
      </c>
      <c r="Y27" s="60">
        <f t="shared" si="14"/>
        <v>0.02</v>
      </c>
      <c r="Z27" s="60">
        <f t="shared" si="15"/>
        <v>0.03</v>
      </c>
      <c r="AA27" s="60">
        <f t="shared" si="16"/>
        <v>0.03</v>
      </c>
      <c r="AB27" s="60">
        <f t="shared" si="17"/>
        <v>0.03</v>
      </c>
      <c r="AC27" s="60">
        <f t="shared" si="18"/>
        <v>0.03</v>
      </c>
      <c r="AD27" s="60">
        <f t="shared" si="19"/>
        <v>0.04</v>
      </c>
      <c r="AE27" s="60">
        <f t="shared" si="20"/>
        <v>0.02</v>
      </c>
      <c r="AF27" s="60">
        <f t="shared" si="21"/>
        <v>0.03</v>
      </c>
      <c r="AG27" s="60">
        <f t="shared" si="22"/>
        <v>0.03</v>
      </c>
      <c r="AH27" s="60">
        <f t="shared" si="23"/>
        <v>0.02</v>
      </c>
      <c r="AI27" s="60">
        <f t="shared" si="24"/>
        <v>0.03</v>
      </c>
      <c r="AJ27" s="60">
        <f t="shared" si="25"/>
        <v>0.03</v>
      </c>
    </row>
    <row r="28" spans="1:36" ht="12.95" customHeight="1" x14ac:dyDescent="0.15">
      <c r="A28" s="59">
        <v>855</v>
      </c>
      <c r="B28" s="77" t="s">
        <v>118</v>
      </c>
      <c r="C28" s="77"/>
      <c r="D28" s="59">
        <v>8</v>
      </c>
      <c r="E28" s="59">
        <v>8</v>
      </c>
      <c r="F28" s="4">
        <f t="shared" si="0"/>
        <v>0.02</v>
      </c>
      <c r="G28" s="5"/>
      <c r="H28" s="59"/>
      <c r="I28" s="59"/>
      <c r="J28" s="1" t="s">
        <v>15</v>
      </c>
      <c r="K28" s="60">
        <f t="shared" si="1"/>
        <v>0.02</v>
      </c>
      <c r="L28" s="60">
        <f t="shared" si="2"/>
        <v>0.02</v>
      </c>
      <c r="M28" s="60">
        <f t="shared" si="3"/>
        <v>0.02</v>
      </c>
      <c r="N28" s="8">
        <f t="shared" si="4"/>
        <v>0.02</v>
      </c>
      <c r="O28" s="60">
        <f t="shared" si="5"/>
        <v>0.02</v>
      </c>
      <c r="P28" s="60">
        <f t="shared" si="26"/>
        <v>0.02</v>
      </c>
      <c r="Q28" s="60">
        <f t="shared" si="6"/>
        <v>0.02</v>
      </c>
      <c r="R28" s="60">
        <f t="shared" si="7"/>
        <v>0.02</v>
      </c>
      <c r="S28" s="60">
        <f t="shared" si="8"/>
        <v>0.02</v>
      </c>
      <c r="T28" s="60">
        <f t="shared" si="9"/>
        <v>0.02</v>
      </c>
      <c r="U28" s="60">
        <f t="shared" si="10"/>
        <v>0.02</v>
      </c>
      <c r="V28" s="60">
        <f t="shared" si="11"/>
        <v>0.02</v>
      </c>
      <c r="W28" s="60">
        <f t="shared" si="12"/>
        <v>0.02</v>
      </c>
      <c r="X28" s="60">
        <f t="shared" si="13"/>
        <v>0.02</v>
      </c>
      <c r="Y28" s="60">
        <f t="shared" si="14"/>
        <v>0.02</v>
      </c>
      <c r="Z28" s="60">
        <f t="shared" si="15"/>
        <v>0.02</v>
      </c>
      <c r="AA28" s="60">
        <f t="shared" si="16"/>
        <v>0.02</v>
      </c>
      <c r="AB28" s="60">
        <f t="shared" si="17"/>
        <v>0.02</v>
      </c>
      <c r="AC28" s="60">
        <f t="shared" si="18"/>
        <v>0.02</v>
      </c>
      <c r="AD28" s="60">
        <f t="shared" si="19"/>
        <v>0.03</v>
      </c>
      <c r="AE28" s="60">
        <f t="shared" si="20"/>
        <v>0.02</v>
      </c>
      <c r="AF28" s="60">
        <f t="shared" si="21"/>
        <v>0.02</v>
      </c>
      <c r="AG28" s="60">
        <f t="shared" si="22"/>
        <v>0.02</v>
      </c>
      <c r="AH28" s="60">
        <f t="shared" si="23"/>
        <v>0.02</v>
      </c>
      <c r="AI28" s="60">
        <f t="shared" si="24"/>
        <v>0.02</v>
      </c>
      <c r="AJ28" s="60">
        <f t="shared" si="25"/>
        <v>0.02</v>
      </c>
    </row>
    <row r="29" spans="1:36" ht="12.95" customHeight="1" x14ac:dyDescent="0.15">
      <c r="A29" s="59">
        <v>856</v>
      </c>
      <c r="B29" s="77" t="s">
        <v>132</v>
      </c>
      <c r="C29" s="77"/>
      <c r="D29" s="59">
        <v>6</v>
      </c>
      <c r="E29" s="59">
        <v>7</v>
      </c>
      <c r="F29" s="4">
        <f t="shared" si="0"/>
        <v>0.01</v>
      </c>
      <c r="G29" s="5"/>
      <c r="H29" s="59" t="s">
        <v>134</v>
      </c>
      <c r="I29" s="59"/>
      <c r="J29" s="1" t="s">
        <v>15</v>
      </c>
      <c r="K29" s="60">
        <f t="shared" si="1"/>
        <v>0.01</v>
      </c>
      <c r="L29" s="60">
        <f t="shared" si="2"/>
        <v>0.01</v>
      </c>
      <c r="M29" s="60">
        <f t="shared" si="3"/>
        <v>0.01</v>
      </c>
      <c r="N29" s="60">
        <f t="shared" si="4"/>
        <v>0.01</v>
      </c>
      <c r="O29" s="60">
        <f t="shared" si="5"/>
        <v>0.01</v>
      </c>
      <c r="P29" s="60">
        <f t="shared" si="26"/>
        <v>0.01</v>
      </c>
      <c r="Q29" s="60">
        <f t="shared" si="6"/>
        <v>0.01</v>
      </c>
      <c r="R29" s="60">
        <f t="shared" si="7"/>
        <v>0.01</v>
      </c>
      <c r="S29" s="60">
        <f t="shared" si="8"/>
        <v>0.01</v>
      </c>
      <c r="T29" s="60">
        <f t="shared" si="9"/>
        <v>0.01</v>
      </c>
      <c r="U29" s="60">
        <f t="shared" si="10"/>
        <v>0.01</v>
      </c>
      <c r="V29" s="60">
        <f t="shared" si="11"/>
        <v>0.01</v>
      </c>
      <c r="W29" s="60">
        <f t="shared" si="12"/>
        <v>0.01</v>
      </c>
      <c r="X29" s="60">
        <f t="shared" si="13"/>
        <v>0.01</v>
      </c>
      <c r="Y29" s="60">
        <f t="shared" si="14"/>
        <v>0.01</v>
      </c>
      <c r="Z29" s="60">
        <f t="shared" si="15"/>
        <v>0.01</v>
      </c>
      <c r="AA29" s="60">
        <f t="shared" si="16"/>
        <v>0.01</v>
      </c>
      <c r="AB29" s="60">
        <f t="shared" si="17"/>
        <v>0.01</v>
      </c>
      <c r="AC29" s="60">
        <f t="shared" si="18"/>
        <v>0.01</v>
      </c>
      <c r="AD29" s="60">
        <f t="shared" si="19"/>
        <v>0.02</v>
      </c>
      <c r="AE29" s="60">
        <f t="shared" si="20"/>
        <v>0.01</v>
      </c>
      <c r="AF29" s="60">
        <f t="shared" si="21"/>
        <v>0.01</v>
      </c>
      <c r="AG29" s="60">
        <f t="shared" si="22"/>
        <v>0.01</v>
      </c>
      <c r="AH29" s="60">
        <f t="shared" si="23"/>
        <v>0.01</v>
      </c>
      <c r="AI29" s="60">
        <f t="shared" si="24"/>
        <v>0.01</v>
      </c>
      <c r="AJ29" s="60">
        <f t="shared" si="25"/>
        <v>0.01</v>
      </c>
    </row>
    <row r="30" spans="1:36" ht="12.95" customHeight="1" x14ac:dyDescent="0.15">
      <c r="A30" s="59">
        <v>857</v>
      </c>
      <c r="B30" s="77" t="s">
        <v>115</v>
      </c>
      <c r="C30" s="77"/>
      <c r="D30" s="59">
        <v>16</v>
      </c>
      <c r="E30" s="59">
        <v>15</v>
      </c>
      <c r="F30" s="4">
        <f t="shared" si="0"/>
        <v>0.14000000000000001</v>
      </c>
      <c r="G30" s="5" t="s">
        <v>100</v>
      </c>
      <c r="H30" s="59"/>
      <c r="I30" s="59"/>
      <c r="J30" s="1" t="s">
        <v>15</v>
      </c>
      <c r="K30" s="60">
        <f t="shared" si="1"/>
        <v>0.15</v>
      </c>
      <c r="L30" s="60">
        <f t="shared" si="2"/>
        <v>0.16</v>
      </c>
      <c r="M30" s="60">
        <f t="shared" si="3"/>
        <v>0.16</v>
      </c>
      <c r="N30" s="60">
        <f t="shared" si="4"/>
        <v>0.16</v>
      </c>
      <c r="O30" s="60">
        <f t="shared" si="5"/>
        <v>0.16</v>
      </c>
      <c r="P30" s="60">
        <f t="shared" si="26"/>
        <v>0.16</v>
      </c>
      <c r="Q30" s="60">
        <f t="shared" si="6"/>
        <v>0.15</v>
      </c>
      <c r="R30" s="60">
        <f t="shared" si="7"/>
        <v>0.16</v>
      </c>
      <c r="S30" s="60">
        <f t="shared" si="8"/>
        <v>0.16</v>
      </c>
      <c r="T30" s="60">
        <f t="shared" si="9"/>
        <v>0.16</v>
      </c>
      <c r="U30" s="60">
        <f t="shared" si="10"/>
        <v>0.16</v>
      </c>
      <c r="V30" s="60">
        <f t="shared" si="11"/>
        <v>0.16</v>
      </c>
      <c r="W30" s="60">
        <f t="shared" si="12"/>
        <v>0.15</v>
      </c>
      <c r="X30" s="60">
        <f t="shared" si="13"/>
        <v>0.16</v>
      </c>
      <c r="Y30" s="60">
        <f t="shared" si="14"/>
        <v>0.14000000000000001</v>
      </c>
      <c r="Z30" s="60">
        <f t="shared" si="15"/>
        <v>0.15</v>
      </c>
      <c r="AA30" s="60">
        <f t="shared" si="16"/>
        <v>0.14000000000000001</v>
      </c>
      <c r="AB30" s="60">
        <f t="shared" si="17"/>
        <v>0.15</v>
      </c>
      <c r="AC30" s="60">
        <f t="shared" si="18"/>
        <v>0.16</v>
      </c>
      <c r="AD30" s="60">
        <f t="shared" si="19"/>
        <v>0.19</v>
      </c>
      <c r="AE30" s="60">
        <f t="shared" si="20"/>
        <v>0.14000000000000001</v>
      </c>
      <c r="AF30" s="60">
        <f t="shared" si="21"/>
        <v>0.15</v>
      </c>
      <c r="AG30" s="60">
        <f t="shared" si="22"/>
        <v>0.14000000000000001</v>
      </c>
      <c r="AH30" s="60">
        <f t="shared" si="23"/>
        <v>0.14000000000000001</v>
      </c>
      <c r="AI30" s="60">
        <f t="shared" si="24"/>
        <v>0.16</v>
      </c>
      <c r="AJ30" s="60">
        <f t="shared" si="25"/>
        <v>0.14000000000000001</v>
      </c>
    </row>
    <row r="31" spans="1:36" ht="12.95" customHeight="1" x14ac:dyDescent="0.15">
      <c r="A31" s="59">
        <v>858</v>
      </c>
      <c r="B31" s="77" t="s">
        <v>115</v>
      </c>
      <c r="C31" s="77"/>
      <c r="D31" s="59">
        <v>16</v>
      </c>
      <c r="E31" s="59">
        <v>15</v>
      </c>
      <c r="F31" s="4">
        <f t="shared" si="0"/>
        <v>0.14000000000000001</v>
      </c>
      <c r="G31" s="5" t="s">
        <v>100</v>
      </c>
      <c r="H31" s="59" t="s">
        <v>134</v>
      </c>
      <c r="I31" s="59"/>
      <c r="J31" s="1" t="s">
        <v>15</v>
      </c>
      <c r="K31" s="60">
        <f t="shared" si="1"/>
        <v>0.15</v>
      </c>
      <c r="L31" s="60">
        <f t="shared" si="2"/>
        <v>0.16</v>
      </c>
      <c r="M31" s="60">
        <f t="shared" si="3"/>
        <v>0.16</v>
      </c>
      <c r="N31" s="60">
        <f t="shared" si="4"/>
        <v>0.16</v>
      </c>
      <c r="O31" s="60">
        <f t="shared" si="5"/>
        <v>0.16</v>
      </c>
      <c r="P31" s="60">
        <f t="shared" si="26"/>
        <v>0.16</v>
      </c>
      <c r="Q31" s="60">
        <f t="shared" si="6"/>
        <v>0.15</v>
      </c>
      <c r="R31" s="60">
        <f t="shared" si="7"/>
        <v>0.16</v>
      </c>
      <c r="S31" s="60">
        <f t="shared" si="8"/>
        <v>0.16</v>
      </c>
      <c r="T31" s="60">
        <f t="shared" si="9"/>
        <v>0.16</v>
      </c>
      <c r="U31" s="60">
        <f t="shared" si="10"/>
        <v>0.16</v>
      </c>
      <c r="V31" s="60">
        <f t="shared" si="11"/>
        <v>0.16</v>
      </c>
      <c r="W31" s="60">
        <f t="shared" si="12"/>
        <v>0.15</v>
      </c>
      <c r="X31" s="60">
        <f t="shared" si="13"/>
        <v>0.16</v>
      </c>
      <c r="Y31" s="60">
        <f t="shared" si="14"/>
        <v>0.14000000000000001</v>
      </c>
      <c r="Z31" s="60">
        <f t="shared" si="15"/>
        <v>0.15</v>
      </c>
      <c r="AA31" s="60">
        <f t="shared" si="16"/>
        <v>0.14000000000000001</v>
      </c>
      <c r="AB31" s="60">
        <f t="shared" si="17"/>
        <v>0.15</v>
      </c>
      <c r="AC31" s="60">
        <f t="shared" si="18"/>
        <v>0.16</v>
      </c>
      <c r="AD31" s="60">
        <f t="shared" si="19"/>
        <v>0.19</v>
      </c>
      <c r="AE31" s="60">
        <f t="shared" si="20"/>
        <v>0.14000000000000001</v>
      </c>
      <c r="AF31" s="60">
        <f t="shared" si="21"/>
        <v>0.15</v>
      </c>
      <c r="AG31" s="60">
        <f t="shared" si="22"/>
        <v>0.14000000000000001</v>
      </c>
      <c r="AH31" s="60">
        <f t="shared" si="23"/>
        <v>0.14000000000000001</v>
      </c>
      <c r="AI31" s="60">
        <f t="shared" si="24"/>
        <v>0.16</v>
      </c>
      <c r="AJ31" s="60">
        <f t="shared" si="25"/>
        <v>0.14000000000000001</v>
      </c>
    </row>
    <row r="32" spans="1:36" ht="12.95" customHeight="1" x14ac:dyDescent="0.15">
      <c r="A32" s="59">
        <v>859</v>
      </c>
      <c r="B32" s="77" t="s">
        <v>115</v>
      </c>
      <c r="C32" s="77"/>
      <c r="D32" s="59">
        <v>6</v>
      </c>
      <c r="E32" s="59">
        <v>7</v>
      </c>
      <c r="F32" s="4">
        <f t="shared" si="0"/>
        <v>0.01</v>
      </c>
      <c r="G32" s="5"/>
      <c r="H32" s="59" t="s">
        <v>134</v>
      </c>
      <c r="I32" s="59"/>
      <c r="J32" s="1" t="s">
        <v>15</v>
      </c>
      <c r="K32" s="60">
        <f t="shared" si="1"/>
        <v>0.01</v>
      </c>
      <c r="L32" s="60">
        <f t="shared" si="2"/>
        <v>0.01</v>
      </c>
      <c r="M32" s="60">
        <f t="shared" si="3"/>
        <v>0.01</v>
      </c>
      <c r="N32" s="60">
        <f t="shared" si="4"/>
        <v>0.01</v>
      </c>
      <c r="O32" s="60">
        <f t="shared" si="5"/>
        <v>0.01</v>
      </c>
      <c r="P32" s="60">
        <f t="shared" si="26"/>
        <v>0.01</v>
      </c>
      <c r="Q32" s="60">
        <f t="shared" si="6"/>
        <v>0.01</v>
      </c>
      <c r="R32" s="60">
        <f t="shared" si="7"/>
        <v>0.01</v>
      </c>
      <c r="S32" s="60">
        <f t="shared" si="8"/>
        <v>0.01</v>
      </c>
      <c r="T32" s="60">
        <f t="shared" si="9"/>
        <v>0.01</v>
      </c>
      <c r="U32" s="60">
        <f t="shared" si="10"/>
        <v>0.01</v>
      </c>
      <c r="V32" s="60">
        <f t="shared" si="11"/>
        <v>0.01</v>
      </c>
      <c r="W32" s="60">
        <f t="shared" si="12"/>
        <v>0.01</v>
      </c>
      <c r="X32" s="60">
        <f t="shared" si="13"/>
        <v>0.01</v>
      </c>
      <c r="Y32" s="60">
        <f t="shared" si="14"/>
        <v>0.01</v>
      </c>
      <c r="Z32" s="60">
        <f t="shared" si="15"/>
        <v>0.01</v>
      </c>
      <c r="AA32" s="60">
        <f t="shared" si="16"/>
        <v>0.01</v>
      </c>
      <c r="AB32" s="60">
        <f t="shared" si="17"/>
        <v>0.01</v>
      </c>
      <c r="AC32" s="60">
        <f t="shared" si="18"/>
        <v>0.01</v>
      </c>
      <c r="AD32" s="60">
        <f t="shared" si="19"/>
        <v>0.02</v>
      </c>
      <c r="AE32" s="60">
        <f t="shared" si="20"/>
        <v>0.01</v>
      </c>
      <c r="AF32" s="60">
        <f t="shared" si="21"/>
        <v>0.01</v>
      </c>
      <c r="AG32" s="60">
        <f t="shared" si="22"/>
        <v>0.01</v>
      </c>
      <c r="AH32" s="60">
        <f t="shared" si="23"/>
        <v>0.01</v>
      </c>
      <c r="AI32" s="60">
        <f t="shared" si="24"/>
        <v>0.01</v>
      </c>
      <c r="AJ32" s="60">
        <f t="shared" si="25"/>
        <v>0.01</v>
      </c>
    </row>
    <row r="33" spans="1:36" ht="12.95" customHeight="1" x14ac:dyDescent="0.15">
      <c r="A33" s="59">
        <v>860</v>
      </c>
      <c r="B33" s="77" t="s">
        <v>115</v>
      </c>
      <c r="C33" s="77"/>
      <c r="D33" s="59">
        <v>18</v>
      </c>
      <c r="E33" s="59">
        <v>15</v>
      </c>
      <c r="F33" s="4">
        <f t="shared" si="0"/>
        <v>0.18</v>
      </c>
      <c r="G33" s="59"/>
      <c r="H33" s="59"/>
      <c r="I33" s="59"/>
      <c r="J33" s="1" t="s">
        <v>15</v>
      </c>
      <c r="K33" s="60">
        <f t="shared" si="1"/>
        <v>0.18</v>
      </c>
      <c r="L33" s="60">
        <f t="shared" si="2"/>
        <v>0.19</v>
      </c>
      <c r="M33" s="60">
        <f t="shared" si="3"/>
        <v>0.19</v>
      </c>
      <c r="N33" s="60">
        <f t="shared" si="4"/>
        <v>0.2</v>
      </c>
      <c r="O33" s="60">
        <f t="shared" si="5"/>
        <v>0.2</v>
      </c>
      <c r="P33" s="60">
        <f t="shared" si="26"/>
        <v>0.19</v>
      </c>
      <c r="Q33" s="60">
        <f t="shared" si="6"/>
        <v>0.18</v>
      </c>
      <c r="R33" s="60">
        <f t="shared" si="7"/>
        <v>0.19</v>
      </c>
      <c r="S33" s="60">
        <f t="shared" si="8"/>
        <v>0.2</v>
      </c>
      <c r="T33" s="60">
        <f t="shared" si="9"/>
        <v>0.2</v>
      </c>
      <c r="U33" s="60">
        <f t="shared" si="10"/>
        <v>0.19</v>
      </c>
      <c r="V33" s="60">
        <f t="shared" si="11"/>
        <v>0.2</v>
      </c>
      <c r="W33" s="60">
        <f t="shared" si="12"/>
        <v>0.19</v>
      </c>
      <c r="X33" s="60">
        <f t="shared" si="13"/>
        <v>0.19</v>
      </c>
      <c r="Y33" s="60">
        <f t="shared" si="14"/>
        <v>0.17</v>
      </c>
      <c r="Z33" s="60">
        <f t="shared" si="15"/>
        <v>0.19</v>
      </c>
      <c r="AA33" s="60">
        <f t="shared" si="16"/>
        <v>0.17</v>
      </c>
      <c r="AB33" s="60">
        <f t="shared" si="17"/>
        <v>0.19</v>
      </c>
      <c r="AC33" s="60">
        <f t="shared" si="18"/>
        <v>0.2</v>
      </c>
      <c r="AD33" s="60">
        <f t="shared" si="19"/>
        <v>0.23</v>
      </c>
      <c r="AE33" s="60">
        <f t="shared" si="20"/>
        <v>0.18</v>
      </c>
      <c r="AF33" s="60">
        <f t="shared" si="21"/>
        <v>0.19</v>
      </c>
      <c r="AG33" s="60">
        <f t="shared" si="22"/>
        <v>0.17</v>
      </c>
      <c r="AH33" s="60">
        <f t="shared" si="23"/>
        <v>0.18</v>
      </c>
      <c r="AI33" s="60">
        <f t="shared" si="24"/>
        <v>0.19</v>
      </c>
      <c r="AJ33" s="60">
        <f t="shared" si="25"/>
        <v>0.18</v>
      </c>
    </row>
    <row r="34" spans="1:36" ht="12.95" customHeight="1" x14ac:dyDescent="0.15">
      <c r="A34" s="59"/>
      <c r="B34" s="77"/>
      <c r="C34" s="77"/>
      <c r="D34" s="59"/>
      <c r="E34" s="59"/>
      <c r="F34" s="4" t="str">
        <f t="shared" si="0"/>
        <v/>
      </c>
      <c r="G34" s="59"/>
      <c r="H34" s="59"/>
      <c r="I34" s="59"/>
      <c r="K34" s="60" t="e">
        <f t="shared" si="1"/>
        <v>#NUM!</v>
      </c>
      <c r="L34" s="60" t="e">
        <f t="shared" si="2"/>
        <v>#NUM!</v>
      </c>
      <c r="M34" s="60" t="e">
        <f t="shared" si="3"/>
        <v>#NUM!</v>
      </c>
      <c r="N34" s="60" t="e">
        <f t="shared" si="4"/>
        <v>#NUM!</v>
      </c>
      <c r="O34" s="60" t="e">
        <f t="shared" si="5"/>
        <v>#NUM!</v>
      </c>
      <c r="P34" s="60" t="e">
        <f t="shared" si="26"/>
        <v>#N/A</v>
      </c>
      <c r="Q34" s="60" t="e">
        <f t="shared" si="6"/>
        <v>#NUM!</v>
      </c>
      <c r="R34" s="60" t="e">
        <f t="shared" si="7"/>
        <v>#NUM!</v>
      </c>
      <c r="S34" s="60" t="e">
        <f t="shared" si="8"/>
        <v>#NUM!</v>
      </c>
      <c r="T34" s="60" t="e">
        <f t="shared" si="9"/>
        <v>#NUM!</v>
      </c>
      <c r="U34" s="60" t="e">
        <f t="shared" si="10"/>
        <v>#N/A</v>
      </c>
      <c r="V34" s="60" t="e">
        <f t="shared" si="11"/>
        <v>#NUM!</v>
      </c>
      <c r="W34" s="60" t="e">
        <f t="shared" si="12"/>
        <v>#NUM!</v>
      </c>
      <c r="X34" s="60" t="e">
        <f t="shared" si="13"/>
        <v>#NUM!</v>
      </c>
      <c r="Y34" s="60" t="e">
        <f t="shared" si="14"/>
        <v>#NUM!</v>
      </c>
      <c r="Z34" s="60" t="e">
        <f t="shared" si="15"/>
        <v>#N/A</v>
      </c>
      <c r="AA34" s="60" t="e">
        <f t="shared" si="16"/>
        <v>#NUM!</v>
      </c>
      <c r="AB34" s="60" t="e">
        <f t="shared" si="17"/>
        <v>#NUM!</v>
      </c>
      <c r="AC34" s="60" t="e">
        <f t="shared" si="18"/>
        <v>#NUM!</v>
      </c>
      <c r="AD34" s="60" t="e">
        <f t="shared" si="19"/>
        <v>#NUM!</v>
      </c>
      <c r="AE34" s="60" t="e">
        <f t="shared" si="20"/>
        <v>#NUM!</v>
      </c>
      <c r="AF34" s="60" t="e">
        <f t="shared" si="21"/>
        <v>#N/A</v>
      </c>
      <c r="AG34" s="60" t="e">
        <f t="shared" si="22"/>
        <v>#NUM!</v>
      </c>
      <c r="AH34" s="60" t="e">
        <f t="shared" si="23"/>
        <v>#NUM!</v>
      </c>
      <c r="AI34" s="60" t="e">
        <f t="shared" si="24"/>
        <v>#NUM!</v>
      </c>
      <c r="AJ34" s="60" t="e">
        <f t="shared" si="25"/>
        <v>#N/A</v>
      </c>
    </row>
    <row r="35" spans="1:36" ht="12.95" customHeight="1" x14ac:dyDescent="0.15">
      <c r="A35" s="59"/>
      <c r="B35" s="77"/>
      <c r="C35" s="77"/>
      <c r="D35" s="59"/>
      <c r="E35" s="59"/>
      <c r="F35" s="4" t="str">
        <f t="shared" si="0"/>
        <v/>
      </c>
      <c r="G35" s="59"/>
      <c r="H35" s="59"/>
      <c r="I35" s="59"/>
      <c r="K35" s="60" t="e">
        <f t="shared" si="1"/>
        <v>#NUM!</v>
      </c>
      <c r="L35" s="60" t="e">
        <f t="shared" si="2"/>
        <v>#NUM!</v>
      </c>
      <c r="M35" s="60" t="e">
        <f t="shared" si="3"/>
        <v>#NUM!</v>
      </c>
      <c r="N35" s="60" t="e">
        <f t="shared" si="4"/>
        <v>#NUM!</v>
      </c>
      <c r="O35" s="60" t="e">
        <f t="shared" si="5"/>
        <v>#NUM!</v>
      </c>
      <c r="P35" s="60" t="e">
        <f t="shared" si="26"/>
        <v>#N/A</v>
      </c>
      <c r="Q35" s="60" t="e">
        <f t="shared" si="6"/>
        <v>#NUM!</v>
      </c>
      <c r="R35" s="60" t="e">
        <f t="shared" si="7"/>
        <v>#NUM!</v>
      </c>
      <c r="S35" s="60" t="e">
        <f t="shared" si="8"/>
        <v>#NUM!</v>
      </c>
      <c r="T35" s="60" t="e">
        <f t="shared" si="9"/>
        <v>#NUM!</v>
      </c>
      <c r="U35" s="60" t="e">
        <f t="shared" si="10"/>
        <v>#N/A</v>
      </c>
      <c r="V35" s="60" t="e">
        <f t="shared" si="11"/>
        <v>#NUM!</v>
      </c>
      <c r="W35" s="60" t="e">
        <f t="shared" si="12"/>
        <v>#NUM!</v>
      </c>
      <c r="X35" s="60" t="e">
        <f t="shared" si="13"/>
        <v>#NUM!</v>
      </c>
      <c r="Y35" s="60" t="e">
        <f t="shared" si="14"/>
        <v>#NUM!</v>
      </c>
      <c r="Z35" s="60" t="e">
        <f t="shared" si="15"/>
        <v>#N/A</v>
      </c>
      <c r="AA35" s="60" t="e">
        <f t="shared" si="16"/>
        <v>#NUM!</v>
      </c>
      <c r="AB35" s="60" t="e">
        <f t="shared" si="17"/>
        <v>#NUM!</v>
      </c>
      <c r="AC35" s="60" t="e">
        <f t="shared" si="18"/>
        <v>#NUM!</v>
      </c>
      <c r="AD35" s="60" t="e">
        <f t="shared" si="19"/>
        <v>#NUM!</v>
      </c>
      <c r="AE35" s="60" t="e">
        <f t="shared" si="20"/>
        <v>#NUM!</v>
      </c>
      <c r="AF35" s="60" t="e">
        <f t="shared" si="21"/>
        <v>#N/A</v>
      </c>
      <c r="AG35" s="60" t="e">
        <f t="shared" si="22"/>
        <v>#NUM!</v>
      </c>
      <c r="AH35" s="60" t="e">
        <f t="shared" si="23"/>
        <v>#NUM!</v>
      </c>
      <c r="AI35" s="60" t="e">
        <f t="shared" si="24"/>
        <v>#NUM!</v>
      </c>
      <c r="AJ35" s="60" t="e">
        <f t="shared" si="25"/>
        <v>#N/A</v>
      </c>
    </row>
    <row r="36" spans="1:36" ht="12.95" customHeight="1" x14ac:dyDescent="0.15">
      <c r="A36" s="59"/>
      <c r="B36" s="77"/>
      <c r="C36" s="77"/>
      <c r="D36" s="59"/>
      <c r="E36" s="59"/>
      <c r="F36" s="4" t="str">
        <f t="shared" si="0"/>
        <v/>
      </c>
      <c r="G36" s="59"/>
      <c r="H36" s="59"/>
      <c r="I36" s="59"/>
      <c r="K36" s="60" t="e">
        <f t="shared" si="1"/>
        <v>#NUM!</v>
      </c>
      <c r="L36" s="60" t="e">
        <f t="shared" si="2"/>
        <v>#NUM!</v>
      </c>
      <c r="M36" s="60" t="e">
        <f t="shared" si="3"/>
        <v>#NUM!</v>
      </c>
      <c r="N36" s="60" t="e">
        <f t="shared" si="4"/>
        <v>#NUM!</v>
      </c>
      <c r="O36" s="60" t="e">
        <f t="shared" si="5"/>
        <v>#NUM!</v>
      </c>
      <c r="P36" s="60" t="e">
        <f t="shared" si="26"/>
        <v>#N/A</v>
      </c>
      <c r="Q36" s="60" t="e">
        <f t="shared" si="6"/>
        <v>#NUM!</v>
      </c>
      <c r="R36" s="60" t="e">
        <f t="shared" si="7"/>
        <v>#NUM!</v>
      </c>
      <c r="S36" s="60" t="e">
        <f t="shared" si="8"/>
        <v>#NUM!</v>
      </c>
      <c r="T36" s="60" t="e">
        <f t="shared" si="9"/>
        <v>#NUM!</v>
      </c>
      <c r="U36" s="60" t="e">
        <f t="shared" si="10"/>
        <v>#N/A</v>
      </c>
      <c r="V36" s="60" t="e">
        <f t="shared" si="11"/>
        <v>#NUM!</v>
      </c>
      <c r="W36" s="60" t="e">
        <f t="shared" si="12"/>
        <v>#NUM!</v>
      </c>
      <c r="X36" s="60" t="e">
        <f t="shared" si="13"/>
        <v>#NUM!</v>
      </c>
      <c r="Y36" s="60" t="e">
        <f t="shared" si="14"/>
        <v>#NUM!</v>
      </c>
      <c r="Z36" s="60" t="e">
        <f t="shared" si="15"/>
        <v>#N/A</v>
      </c>
      <c r="AA36" s="60" t="e">
        <f t="shared" si="16"/>
        <v>#NUM!</v>
      </c>
      <c r="AB36" s="60" t="e">
        <f t="shared" si="17"/>
        <v>#NUM!</v>
      </c>
      <c r="AC36" s="60" t="e">
        <f t="shared" si="18"/>
        <v>#NUM!</v>
      </c>
      <c r="AD36" s="60" t="e">
        <f t="shared" si="19"/>
        <v>#NUM!</v>
      </c>
      <c r="AE36" s="60" t="e">
        <f t="shared" si="20"/>
        <v>#NUM!</v>
      </c>
      <c r="AF36" s="60" t="e">
        <f t="shared" si="21"/>
        <v>#N/A</v>
      </c>
      <c r="AG36" s="60" t="e">
        <f t="shared" si="22"/>
        <v>#NUM!</v>
      </c>
      <c r="AH36" s="60" t="e">
        <f t="shared" si="23"/>
        <v>#NUM!</v>
      </c>
      <c r="AI36" s="60" t="e">
        <f t="shared" si="24"/>
        <v>#NUM!</v>
      </c>
      <c r="AJ36" s="60" t="e">
        <f t="shared" si="25"/>
        <v>#N/A</v>
      </c>
    </row>
    <row r="37" spans="1:36" ht="12.95" customHeight="1" x14ac:dyDescent="0.15">
      <c r="A37" s="59"/>
      <c r="B37" s="77"/>
      <c r="C37" s="77"/>
      <c r="D37" s="59"/>
      <c r="E37" s="59"/>
      <c r="F37" s="4" t="str">
        <f t="shared" si="0"/>
        <v/>
      </c>
      <c r="G37" s="59"/>
      <c r="H37" s="59"/>
      <c r="I37" s="59"/>
      <c r="K37" s="60" t="e">
        <f t="shared" si="1"/>
        <v>#NUM!</v>
      </c>
      <c r="L37" s="60" t="e">
        <f t="shared" si="2"/>
        <v>#NUM!</v>
      </c>
      <c r="M37" s="60" t="e">
        <f t="shared" si="3"/>
        <v>#NUM!</v>
      </c>
      <c r="N37" s="60" t="e">
        <f t="shared" si="4"/>
        <v>#NUM!</v>
      </c>
      <c r="O37" s="60" t="e">
        <f t="shared" si="5"/>
        <v>#NUM!</v>
      </c>
      <c r="P37" s="60" t="e">
        <f t="shared" si="26"/>
        <v>#N/A</v>
      </c>
      <c r="Q37" s="60" t="e">
        <f t="shared" si="6"/>
        <v>#NUM!</v>
      </c>
      <c r="R37" s="60" t="e">
        <f t="shared" si="7"/>
        <v>#NUM!</v>
      </c>
      <c r="S37" s="60" t="e">
        <f t="shared" si="8"/>
        <v>#NUM!</v>
      </c>
      <c r="T37" s="60" t="e">
        <f t="shared" si="9"/>
        <v>#NUM!</v>
      </c>
      <c r="U37" s="60" t="e">
        <f t="shared" si="10"/>
        <v>#N/A</v>
      </c>
      <c r="V37" s="60" t="e">
        <f t="shared" si="11"/>
        <v>#NUM!</v>
      </c>
      <c r="W37" s="60" t="e">
        <f t="shared" si="12"/>
        <v>#NUM!</v>
      </c>
      <c r="X37" s="60" t="e">
        <f t="shared" si="13"/>
        <v>#NUM!</v>
      </c>
      <c r="Y37" s="60" t="e">
        <f t="shared" si="14"/>
        <v>#NUM!</v>
      </c>
      <c r="Z37" s="60" t="e">
        <f t="shared" si="15"/>
        <v>#N/A</v>
      </c>
      <c r="AA37" s="60" t="e">
        <f t="shared" si="16"/>
        <v>#NUM!</v>
      </c>
      <c r="AB37" s="60" t="e">
        <f t="shared" si="17"/>
        <v>#NUM!</v>
      </c>
      <c r="AC37" s="60" t="e">
        <f t="shared" si="18"/>
        <v>#NUM!</v>
      </c>
      <c r="AD37" s="60" t="e">
        <f t="shared" si="19"/>
        <v>#NUM!</v>
      </c>
      <c r="AE37" s="60" t="e">
        <f t="shared" si="20"/>
        <v>#NUM!</v>
      </c>
      <c r="AF37" s="60" t="e">
        <f t="shared" si="21"/>
        <v>#N/A</v>
      </c>
      <c r="AG37" s="60" t="e">
        <f t="shared" si="22"/>
        <v>#NUM!</v>
      </c>
      <c r="AH37" s="60" t="e">
        <f t="shared" si="23"/>
        <v>#NUM!</v>
      </c>
      <c r="AI37" s="60" t="e">
        <f t="shared" si="24"/>
        <v>#NUM!</v>
      </c>
      <c r="AJ37" s="60" t="e">
        <f t="shared" si="25"/>
        <v>#N/A</v>
      </c>
    </row>
    <row r="38" spans="1:36" ht="12.95" customHeight="1" x14ac:dyDescent="0.15">
      <c r="A38" s="59"/>
      <c r="B38" s="77"/>
      <c r="C38" s="77"/>
      <c r="D38" s="59"/>
      <c r="E38" s="59"/>
      <c r="F38" s="4" t="str">
        <f t="shared" si="0"/>
        <v/>
      </c>
      <c r="G38" s="59"/>
      <c r="H38" s="59"/>
      <c r="I38" s="59"/>
      <c r="K38" s="60" t="e">
        <f t="shared" si="1"/>
        <v>#NUM!</v>
      </c>
      <c r="L38" s="60" t="e">
        <f t="shared" si="2"/>
        <v>#NUM!</v>
      </c>
      <c r="M38" s="60" t="e">
        <f t="shared" si="3"/>
        <v>#NUM!</v>
      </c>
      <c r="N38" s="60" t="e">
        <f t="shared" si="4"/>
        <v>#NUM!</v>
      </c>
      <c r="O38" s="60" t="e">
        <f t="shared" si="5"/>
        <v>#NUM!</v>
      </c>
      <c r="P38" s="60" t="e">
        <f t="shared" si="26"/>
        <v>#N/A</v>
      </c>
      <c r="Q38" s="60" t="e">
        <f t="shared" si="6"/>
        <v>#NUM!</v>
      </c>
      <c r="R38" s="60" t="e">
        <f t="shared" si="7"/>
        <v>#NUM!</v>
      </c>
      <c r="S38" s="60" t="e">
        <f t="shared" si="8"/>
        <v>#NUM!</v>
      </c>
      <c r="T38" s="60" t="e">
        <f t="shared" si="9"/>
        <v>#NUM!</v>
      </c>
      <c r="U38" s="60" t="e">
        <f t="shared" si="10"/>
        <v>#N/A</v>
      </c>
      <c r="V38" s="60" t="e">
        <f t="shared" si="11"/>
        <v>#NUM!</v>
      </c>
      <c r="W38" s="60" t="e">
        <f t="shared" si="12"/>
        <v>#NUM!</v>
      </c>
      <c r="X38" s="60" t="e">
        <f t="shared" si="13"/>
        <v>#NUM!</v>
      </c>
      <c r="Y38" s="60" t="e">
        <f t="shared" si="14"/>
        <v>#NUM!</v>
      </c>
      <c r="Z38" s="60" t="e">
        <f t="shared" si="15"/>
        <v>#N/A</v>
      </c>
      <c r="AA38" s="60" t="e">
        <f t="shared" si="16"/>
        <v>#NUM!</v>
      </c>
      <c r="AB38" s="60" t="e">
        <f t="shared" si="17"/>
        <v>#NUM!</v>
      </c>
      <c r="AC38" s="60" t="e">
        <f t="shared" si="18"/>
        <v>#NUM!</v>
      </c>
      <c r="AD38" s="60" t="e">
        <f t="shared" si="19"/>
        <v>#NUM!</v>
      </c>
      <c r="AE38" s="60" t="e">
        <f t="shared" si="20"/>
        <v>#NUM!</v>
      </c>
      <c r="AF38" s="60" t="e">
        <f t="shared" si="21"/>
        <v>#N/A</v>
      </c>
      <c r="AG38" s="60" t="e">
        <f t="shared" si="22"/>
        <v>#NUM!</v>
      </c>
      <c r="AH38" s="60" t="e">
        <f t="shared" si="23"/>
        <v>#NUM!</v>
      </c>
      <c r="AI38" s="60" t="e">
        <f t="shared" si="24"/>
        <v>#NUM!</v>
      </c>
      <c r="AJ38" s="60" t="e">
        <f t="shared" si="25"/>
        <v>#N/A</v>
      </c>
    </row>
    <row r="39" spans="1:36" ht="12.95" customHeight="1" x14ac:dyDescent="0.15">
      <c r="A39" s="59"/>
      <c r="B39" s="77"/>
      <c r="C39" s="77"/>
      <c r="D39" s="59"/>
      <c r="E39" s="59"/>
      <c r="F39" s="4" t="str">
        <f t="shared" si="0"/>
        <v/>
      </c>
      <c r="G39" s="59"/>
      <c r="H39" s="59"/>
      <c r="I39" s="59"/>
      <c r="K39" s="60" t="e">
        <f t="shared" si="1"/>
        <v>#NUM!</v>
      </c>
      <c r="L39" s="60" t="e">
        <f t="shared" si="2"/>
        <v>#NUM!</v>
      </c>
      <c r="M39" s="60" t="e">
        <f t="shared" si="3"/>
        <v>#NUM!</v>
      </c>
      <c r="N39" s="60" t="e">
        <f t="shared" si="4"/>
        <v>#NUM!</v>
      </c>
      <c r="O39" s="60" t="e">
        <f t="shared" si="5"/>
        <v>#NUM!</v>
      </c>
      <c r="P39" s="60" t="e">
        <f t="shared" si="26"/>
        <v>#N/A</v>
      </c>
      <c r="Q39" s="60" t="e">
        <f t="shared" si="6"/>
        <v>#NUM!</v>
      </c>
      <c r="R39" s="60" t="e">
        <f t="shared" si="7"/>
        <v>#NUM!</v>
      </c>
      <c r="S39" s="60" t="e">
        <f t="shared" si="8"/>
        <v>#NUM!</v>
      </c>
      <c r="T39" s="60" t="e">
        <f t="shared" si="9"/>
        <v>#NUM!</v>
      </c>
      <c r="U39" s="60" t="e">
        <f t="shared" si="10"/>
        <v>#N/A</v>
      </c>
      <c r="V39" s="60" t="e">
        <f t="shared" si="11"/>
        <v>#NUM!</v>
      </c>
      <c r="W39" s="60" t="e">
        <f t="shared" si="12"/>
        <v>#NUM!</v>
      </c>
      <c r="X39" s="60" t="e">
        <f t="shared" si="13"/>
        <v>#NUM!</v>
      </c>
      <c r="Y39" s="60" t="e">
        <f t="shared" si="14"/>
        <v>#NUM!</v>
      </c>
      <c r="Z39" s="60" t="e">
        <f t="shared" si="15"/>
        <v>#N/A</v>
      </c>
      <c r="AA39" s="60" t="e">
        <f t="shared" si="16"/>
        <v>#NUM!</v>
      </c>
      <c r="AB39" s="60" t="e">
        <f t="shared" si="17"/>
        <v>#NUM!</v>
      </c>
      <c r="AC39" s="60" t="e">
        <f t="shared" si="18"/>
        <v>#NUM!</v>
      </c>
      <c r="AD39" s="60" t="e">
        <f t="shared" si="19"/>
        <v>#NUM!</v>
      </c>
      <c r="AE39" s="60" t="e">
        <f t="shared" si="20"/>
        <v>#NUM!</v>
      </c>
      <c r="AF39" s="60" t="e">
        <f t="shared" si="21"/>
        <v>#N/A</v>
      </c>
      <c r="AG39" s="60" t="e">
        <f t="shared" si="22"/>
        <v>#NUM!</v>
      </c>
      <c r="AH39" s="60" t="e">
        <f t="shared" si="23"/>
        <v>#NUM!</v>
      </c>
      <c r="AI39" s="60" t="e">
        <f t="shared" si="24"/>
        <v>#NUM!</v>
      </c>
      <c r="AJ39" s="60" t="e">
        <f t="shared" si="25"/>
        <v>#N/A</v>
      </c>
    </row>
    <row r="40" spans="1:36" ht="12.95" customHeight="1" x14ac:dyDescent="0.15">
      <c r="A40" s="59"/>
      <c r="B40" s="77"/>
      <c r="C40" s="77"/>
      <c r="D40" s="59"/>
      <c r="E40" s="59"/>
      <c r="F40" s="4" t="str">
        <f t="shared" si="0"/>
        <v/>
      </c>
      <c r="G40" s="59"/>
      <c r="H40" s="59"/>
      <c r="I40" s="59"/>
      <c r="K40" s="60" t="e">
        <f t="shared" si="1"/>
        <v>#NUM!</v>
      </c>
      <c r="L40" s="60" t="e">
        <f t="shared" si="2"/>
        <v>#NUM!</v>
      </c>
      <c r="M40" s="60" t="e">
        <f t="shared" si="3"/>
        <v>#NUM!</v>
      </c>
      <c r="N40" s="60" t="e">
        <f t="shared" si="4"/>
        <v>#NUM!</v>
      </c>
      <c r="O40" s="60" t="e">
        <f t="shared" si="5"/>
        <v>#NUM!</v>
      </c>
      <c r="P40" s="60" t="e">
        <f t="shared" si="26"/>
        <v>#N/A</v>
      </c>
      <c r="Q40" s="60" t="e">
        <f t="shared" si="6"/>
        <v>#NUM!</v>
      </c>
      <c r="R40" s="60" t="e">
        <f t="shared" si="7"/>
        <v>#NUM!</v>
      </c>
      <c r="S40" s="60" t="e">
        <f t="shared" si="8"/>
        <v>#NUM!</v>
      </c>
      <c r="T40" s="60" t="e">
        <f t="shared" si="9"/>
        <v>#NUM!</v>
      </c>
      <c r="U40" s="60" t="e">
        <f t="shared" si="10"/>
        <v>#N/A</v>
      </c>
      <c r="V40" s="60" t="e">
        <f t="shared" si="11"/>
        <v>#NUM!</v>
      </c>
      <c r="W40" s="60" t="e">
        <f t="shared" si="12"/>
        <v>#NUM!</v>
      </c>
      <c r="X40" s="60" t="e">
        <f t="shared" si="13"/>
        <v>#NUM!</v>
      </c>
      <c r="Y40" s="60" t="e">
        <f t="shared" si="14"/>
        <v>#NUM!</v>
      </c>
      <c r="Z40" s="60" t="e">
        <f t="shared" si="15"/>
        <v>#N/A</v>
      </c>
      <c r="AA40" s="60" t="e">
        <f t="shared" si="16"/>
        <v>#NUM!</v>
      </c>
      <c r="AB40" s="60" t="e">
        <f t="shared" si="17"/>
        <v>#NUM!</v>
      </c>
      <c r="AC40" s="60" t="e">
        <f t="shared" si="18"/>
        <v>#NUM!</v>
      </c>
      <c r="AD40" s="60" t="e">
        <f t="shared" si="19"/>
        <v>#NUM!</v>
      </c>
      <c r="AE40" s="60" t="e">
        <f t="shared" si="20"/>
        <v>#NUM!</v>
      </c>
      <c r="AF40" s="60" t="e">
        <f t="shared" si="21"/>
        <v>#N/A</v>
      </c>
      <c r="AG40" s="60" t="e">
        <f t="shared" si="22"/>
        <v>#NUM!</v>
      </c>
      <c r="AH40" s="60" t="e">
        <f t="shared" si="23"/>
        <v>#NUM!</v>
      </c>
      <c r="AI40" s="60" t="e">
        <f t="shared" si="24"/>
        <v>#NUM!</v>
      </c>
      <c r="AJ40" s="60" t="e">
        <f t="shared" si="25"/>
        <v>#N/A</v>
      </c>
    </row>
    <row r="41" spans="1:36" ht="12.95" customHeight="1" x14ac:dyDescent="0.15">
      <c r="A41" s="59"/>
      <c r="B41" s="77"/>
      <c r="C41" s="77"/>
      <c r="D41" s="59"/>
      <c r="E41" s="59"/>
      <c r="F41" s="4" t="str">
        <f t="shared" si="0"/>
        <v/>
      </c>
      <c r="G41" s="59"/>
      <c r="H41" s="59"/>
      <c r="I41" s="59"/>
      <c r="K41" s="60" t="e">
        <f t="shared" si="1"/>
        <v>#NUM!</v>
      </c>
      <c r="L41" s="60" t="e">
        <f t="shared" si="2"/>
        <v>#NUM!</v>
      </c>
      <c r="M41" s="60" t="e">
        <f t="shared" si="3"/>
        <v>#NUM!</v>
      </c>
      <c r="N41" s="60" t="e">
        <f t="shared" si="4"/>
        <v>#NUM!</v>
      </c>
      <c r="O41" s="60" t="e">
        <f t="shared" si="5"/>
        <v>#NUM!</v>
      </c>
      <c r="P41" s="60" t="e">
        <f t="shared" si="26"/>
        <v>#N/A</v>
      </c>
      <c r="Q41" s="60" t="e">
        <f t="shared" si="6"/>
        <v>#NUM!</v>
      </c>
      <c r="R41" s="60" t="e">
        <f t="shared" si="7"/>
        <v>#NUM!</v>
      </c>
      <c r="S41" s="60" t="e">
        <f t="shared" si="8"/>
        <v>#NUM!</v>
      </c>
      <c r="T41" s="60" t="e">
        <f t="shared" si="9"/>
        <v>#NUM!</v>
      </c>
      <c r="U41" s="60" t="e">
        <f t="shared" si="10"/>
        <v>#N/A</v>
      </c>
      <c r="V41" s="60" t="e">
        <f t="shared" si="11"/>
        <v>#NUM!</v>
      </c>
      <c r="W41" s="60" t="e">
        <f t="shared" si="12"/>
        <v>#NUM!</v>
      </c>
      <c r="X41" s="60" t="e">
        <f t="shared" si="13"/>
        <v>#NUM!</v>
      </c>
      <c r="Y41" s="60" t="e">
        <f t="shared" si="14"/>
        <v>#NUM!</v>
      </c>
      <c r="Z41" s="60" t="e">
        <f t="shared" si="15"/>
        <v>#N/A</v>
      </c>
      <c r="AA41" s="60" t="e">
        <f t="shared" si="16"/>
        <v>#NUM!</v>
      </c>
      <c r="AB41" s="60" t="e">
        <f t="shared" si="17"/>
        <v>#NUM!</v>
      </c>
      <c r="AC41" s="60" t="e">
        <f t="shared" si="18"/>
        <v>#NUM!</v>
      </c>
      <c r="AD41" s="60" t="e">
        <f t="shared" si="19"/>
        <v>#NUM!</v>
      </c>
      <c r="AE41" s="60" t="e">
        <f t="shared" si="20"/>
        <v>#NUM!</v>
      </c>
      <c r="AF41" s="60" t="e">
        <f t="shared" si="21"/>
        <v>#N/A</v>
      </c>
      <c r="AG41" s="60" t="e">
        <f t="shared" si="22"/>
        <v>#NUM!</v>
      </c>
      <c r="AH41" s="60" t="e">
        <f t="shared" si="23"/>
        <v>#NUM!</v>
      </c>
      <c r="AI41" s="60" t="e">
        <f t="shared" si="24"/>
        <v>#NUM!</v>
      </c>
      <c r="AJ41" s="60" t="e">
        <f t="shared" si="25"/>
        <v>#N/A</v>
      </c>
    </row>
    <row r="42" spans="1:36" ht="12.95" customHeight="1" x14ac:dyDescent="0.15">
      <c r="A42" s="59"/>
      <c r="B42" s="77"/>
      <c r="C42" s="77"/>
      <c r="D42" s="59"/>
      <c r="E42" s="59"/>
      <c r="F42" s="4" t="str">
        <f t="shared" si="0"/>
        <v/>
      </c>
      <c r="G42" s="59"/>
      <c r="H42" s="59"/>
      <c r="I42" s="59"/>
      <c r="K42" s="60" t="e">
        <f t="shared" si="1"/>
        <v>#NUM!</v>
      </c>
      <c r="L42" s="60" t="e">
        <f t="shared" si="2"/>
        <v>#NUM!</v>
      </c>
      <c r="M42" s="60" t="e">
        <f t="shared" si="3"/>
        <v>#NUM!</v>
      </c>
      <c r="N42" s="60" t="e">
        <f t="shared" si="4"/>
        <v>#NUM!</v>
      </c>
      <c r="O42" s="60" t="e">
        <f t="shared" si="5"/>
        <v>#NUM!</v>
      </c>
      <c r="P42" s="60" t="e">
        <f t="shared" si="26"/>
        <v>#N/A</v>
      </c>
      <c r="Q42" s="60" t="e">
        <f t="shared" si="6"/>
        <v>#NUM!</v>
      </c>
      <c r="R42" s="60" t="e">
        <f t="shared" si="7"/>
        <v>#NUM!</v>
      </c>
      <c r="S42" s="60" t="e">
        <f t="shared" si="8"/>
        <v>#NUM!</v>
      </c>
      <c r="T42" s="60" t="e">
        <f t="shared" si="9"/>
        <v>#NUM!</v>
      </c>
      <c r="U42" s="60" t="e">
        <f t="shared" si="10"/>
        <v>#N/A</v>
      </c>
      <c r="V42" s="60" t="e">
        <f t="shared" si="11"/>
        <v>#NUM!</v>
      </c>
      <c r="W42" s="60" t="e">
        <f t="shared" si="12"/>
        <v>#NUM!</v>
      </c>
      <c r="X42" s="60" t="e">
        <f t="shared" si="13"/>
        <v>#NUM!</v>
      </c>
      <c r="Y42" s="60" t="e">
        <f t="shared" si="14"/>
        <v>#NUM!</v>
      </c>
      <c r="Z42" s="60" t="e">
        <f t="shared" si="15"/>
        <v>#N/A</v>
      </c>
      <c r="AA42" s="60" t="e">
        <f t="shared" si="16"/>
        <v>#NUM!</v>
      </c>
      <c r="AB42" s="60" t="e">
        <f t="shared" si="17"/>
        <v>#NUM!</v>
      </c>
      <c r="AC42" s="60" t="e">
        <f t="shared" si="18"/>
        <v>#NUM!</v>
      </c>
      <c r="AD42" s="60" t="e">
        <f t="shared" si="19"/>
        <v>#NUM!</v>
      </c>
      <c r="AE42" s="60" t="e">
        <f t="shared" si="20"/>
        <v>#NUM!</v>
      </c>
      <c r="AF42" s="60" t="e">
        <f t="shared" si="21"/>
        <v>#N/A</v>
      </c>
      <c r="AG42" s="60" t="e">
        <f t="shared" si="22"/>
        <v>#NUM!</v>
      </c>
      <c r="AH42" s="60" t="e">
        <f t="shared" si="23"/>
        <v>#NUM!</v>
      </c>
      <c r="AI42" s="60" t="e">
        <f t="shared" si="24"/>
        <v>#NUM!</v>
      </c>
      <c r="AJ42" s="60" t="e">
        <f t="shared" si="25"/>
        <v>#N/A</v>
      </c>
    </row>
    <row r="43" spans="1:36" ht="12.95" customHeight="1" x14ac:dyDescent="0.15">
      <c r="A43" s="59"/>
      <c r="B43" s="77"/>
      <c r="C43" s="77"/>
      <c r="D43" s="59"/>
      <c r="E43" s="59"/>
      <c r="F43" s="4" t="str">
        <f t="shared" si="0"/>
        <v/>
      </c>
      <c r="G43" s="59"/>
      <c r="H43" s="59"/>
      <c r="I43" s="59"/>
      <c r="K43" s="60" t="e">
        <f t="shared" si="1"/>
        <v>#NUM!</v>
      </c>
      <c r="L43" s="60" t="e">
        <f t="shared" si="2"/>
        <v>#NUM!</v>
      </c>
      <c r="M43" s="60" t="e">
        <f t="shared" si="3"/>
        <v>#NUM!</v>
      </c>
      <c r="N43" s="60" t="e">
        <f t="shared" si="4"/>
        <v>#NUM!</v>
      </c>
      <c r="O43" s="60" t="e">
        <f t="shared" si="5"/>
        <v>#NUM!</v>
      </c>
      <c r="P43" s="60" t="e">
        <f t="shared" si="26"/>
        <v>#N/A</v>
      </c>
      <c r="Q43" s="60" t="e">
        <f t="shared" si="6"/>
        <v>#NUM!</v>
      </c>
      <c r="R43" s="60" t="e">
        <f t="shared" si="7"/>
        <v>#NUM!</v>
      </c>
      <c r="S43" s="60" t="e">
        <f t="shared" si="8"/>
        <v>#NUM!</v>
      </c>
      <c r="T43" s="60" t="e">
        <f t="shared" si="9"/>
        <v>#NUM!</v>
      </c>
      <c r="U43" s="60" t="e">
        <f t="shared" si="10"/>
        <v>#N/A</v>
      </c>
      <c r="V43" s="60" t="e">
        <f t="shared" si="11"/>
        <v>#NUM!</v>
      </c>
      <c r="W43" s="60" t="e">
        <f t="shared" si="12"/>
        <v>#NUM!</v>
      </c>
      <c r="X43" s="60" t="e">
        <f t="shared" si="13"/>
        <v>#NUM!</v>
      </c>
      <c r="Y43" s="60" t="e">
        <f t="shared" si="14"/>
        <v>#NUM!</v>
      </c>
      <c r="Z43" s="60" t="e">
        <f t="shared" si="15"/>
        <v>#N/A</v>
      </c>
      <c r="AA43" s="60" t="e">
        <f t="shared" si="16"/>
        <v>#NUM!</v>
      </c>
      <c r="AB43" s="60" t="e">
        <f t="shared" si="17"/>
        <v>#NUM!</v>
      </c>
      <c r="AC43" s="60" t="e">
        <f t="shared" si="18"/>
        <v>#NUM!</v>
      </c>
      <c r="AD43" s="60" t="e">
        <f t="shared" si="19"/>
        <v>#NUM!</v>
      </c>
      <c r="AE43" s="60" t="e">
        <f t="shared" si="20"/>
        <v>#NUM!</v>
      </c>
      <c r="AF43" s="60" t="e">
        <f t="shared" si="21"/>
        <v>#N/A</v>
      </c>
      <c r="AG43" s="60" t="e">
        <f t="shared" si="22"/>
        <v>#NUM!</v>
      </c>
      <c r="AH43" s="60" t="e">
        <f t="shared" si="23"/>
        <v>#NUM!</v>
      </c>
      <c r="AI43" s="60" t="e">
        <f t="shared" si="24"/>
        <v>#NUM!</v>
      </c>
      <c r="AJ43" s="60" t="e">
        <f t="shared" si="25"/>
        <v>#N/A</v>
      </c>
    </row>
    <row r="44" spans="1:36" ht="12.95" customHeight="1" x14ac:dyDescent="0.15">
      <c r="A44" s="9"/>
      <c r="B44" s="10"/>
      <c r="C44" s="10"/>
      <c r="D44" s="9"/>
      <c r="E44" s="9"/>
      <c r="F44" s="9"/>
      <c r="G44" s="9"/>
      <c r="H44" s="10"/>
      <c r="I44" s="10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</row>
    <row r="45" spans="1:36" ht="12.95" customHeight="1" x14ac:dyDescent="0.15">
      <c r="A45" s="12" t="s">
        <v>16</v>
      </c>
      <c r="B45" s="13"/>
      <c r="C45" s="13"/>
      <c r="D45" s="12"/>
      <c r="E45" s="12"/>
      <c r="F45" s="12"/>
      <c r="G45" s="12"/>
      <c r="H45" s="13"/>
      <c r="I45" s="14" t="s">
        <v>17</v>
      </c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</row>
    <row r="46" spans="1:36" ht="12.95" customHeight="1" x14ac:dyDescent="0.15">
      <c r="A46" s="72"/>
      <c r="B46" s="73"/>
      <c r="C46" s="59" t="s">
        <v>18</v>
      </c>
      <c r="D46" s="59" t="s">
        <v>19</v>
      </c>
      <c r="E46" s="59" t="s">
        <v>20</v>
      </c>
      <c r="F46" s="11"/>
      <c r="G46" s="5" t="s">
        <v>21</v>
      </c>
      <c r="H46" s="13"/>
      <c r="I46" s="74" t="s">
        <v>135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</row>
    <row r="47" spans="1:36" ht="12.95" customHeight="1" x14ac:dyDescent="0.15">
      <c r="A47" s="70" t="s">
        <v>22</v>
      </c>
      <c r="B47" s="71"/>
      <c r="C47" s="15">
        <f>E47-D47</f>
        <v>30</v>
      </c>
      <c r="D47" s="15">
        <f>COUNTIF(G4:G43,"*下層*")</f>
        <v>0</v>
      </c>
      <c r="E47" s="15">
        <f>COUNTA(A4:A43)</f>
        <v>30</v>
      </c>
      <c r="F47" s="11"/>
      <c r="G47" s="16">
        <f>C47*100</f>
        <v>3000</v>
      </c>
      <c r="H47" s="13"/>
      <c r="I47" s="75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</row>
    <row r="48" spans="1:36" ht="12.95" customHeight="1" x14ac:dyDescent="0.15">
      <c r="A48" s="70" t="s">
        <v>23</v>
      </c>
      <c r="B48" s="71"/>
      <c r="C48" s="15">
        <f>ROUND(SUMIF(G7:G43,"&lt;&gt;*下層*",E4:E43)/C47,0)</f>
        <v>11</v>
      </c>
      <c r="D48" s="15" t="str">
        <f>IF(D47&gt;0,ROUND(SUMIF(G4:G43,"*下層*",E4:E43)/D47,0),"")</f>
        <v/>
      </c>
      <c r="E48" s="15">
        <f>ROUND(SUM(E4:E43)/E47,0)</f>
        <v>11</v>
      </c>
      <c r="F48" s="14"/>
      <c r="G48" s="16">
        <f>C48</f>
        <v>11</v>
      </c>
      <c r="H48" s="14"/>
      <c r="I48" s="75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</row>
    <row r="49" spans="1:36" ht="12.95" customHeight="1" x14ac:dyDescent="0.15">
      <c r="A49" s="70" t="s">
        <v>24</v>
      </c>
      <c r="B49" s="71"/>
      <c r="C49" s="15">
        <f>ROUND(SUMIF(G7:G43,"&lt;&gt;*下層*",D4:D43)/C47,0)</f>
        <v>12</v>
      </c>
      <c r="D49" s="15" t="str">
        <f>IF(D47&gt;0,ROUND(SUMIF(G4:G43,"*下層*",D4:D43)/D47,0),"")</f>
        <v/>
      </c>
      <c r="E49" s="15">
        <f>ROUND(SUM(D4:D43)/E47,0)</f>
        <v>12</v>
      </c>
      <c r="F49" s="14"/>
      <c r="G49" s="16">
        <f>C49</f>
        <v>12</v>
      </c>
      <c r="H49" s="14"/>
      <c r="I49" s="75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</row>
    <row r="50" spans="1:36" ht="12.95" customHeight="1" x14ac:dyDescent="0.15">
      <c r="A50" s="70" t="s">
        <v>25</v>
      </c>
      <c r="B50" s="71"/>
      <c r="C50" s="4">
        <f>E50-D50</f>
        <v>2.86</v>
      </c>
      <c r="D50" s="17">
        <f>SUMIF(G4:G43,"*下層*",F4:F43)</f>
        <v>0</v>
      </c>
      <c r="E50" s="4">
        <f>SUM(F4:F43)</f>
        <v>2.86</v>
      </c>
      <c r="F50" s="14"/>
      <c r="G50" s="18">
        <f>C50*100</f>
        <v>286</v>
      </c>
      <c r="H50" s="14"/>
      <c r="I50" s="75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 spans="1:36" ht="12.95" customHeight="1" x14ac:dyDescent="0.15">
      <c r="A51" s="12"/>
      <c r="B51" s="13"/>
      <c r="C51" s="13"/>
      <c r="D51" s="12"/>
      <c r="E51" s="12"/>
      <c r="F51" s="12"/>
      <c r="G51" s="19" t="str">
        <f>"形状比＝"&amp;ROUND(G48/G49*100,0)&amp;"、Sr＝"&amp;ROUND((10000/G47)^0.5/G48*100,0)</f>
        <v>形状比＝92、Sr＝17</v>
      </c>
      <c r="H51" s="13"/>
      <c r="I51" s="75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 spans="1:36" ht="12.95" customHeight="1" x14ac:dyDescent="0.15">
      <c r="A52" s="12" t="s">
        <v>26</v>
      </c>
      <c r="B52" s="13"/>
      <c r="C52" s="13"/>
      <c r="D52" s="12"/>
      <c r="E52" s="12"/>
      <c r="F52" s="12"/>
      <c r="G52" s="12"/>
      <c r="H52" s="13"/>
      <c r="I52" s="75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1:36" ht="12.95" customHeight="1" x14ac:dyDescent="0.15">
      <c r="A53" s="72"/>
      <c r="B53" s="73"/>
      <c r="C53" s="59" t="s">
        <v>18</v>
      </c>
      <c r="D53" s="59" t="s">
        <v>19</v>
      </c>
      <c r="E53" s="59" t="s">
        <v>20</v>
      </c>
      <c r="F53" s="11"/>
      <c r="G53" s="5" t="s">
        <v>21</v>
      </c>
      <c r="H53" s="13"/>
      <c r="I53" s="75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</row>
    <row r="54" spans="1:36" ht="12.95" customHeight="1" x14ac:dyDescent="0.15">
      <c r="A54" s="70" t="s">
        <v>27</v>
      </c>
      <c r="B54" s="71"/>
      <c r="C54" s="15">
        <f>COUNTIF(H4:H43,"○")</f>
        <v>22</v>
      </c>
      <c r="D54" s="15">
        <f>COUNTIF(H4:H43,"▲")</f>
        <v>0</v>
      </c>
      <c r="E54" s="15">
        <f>COUNTA(H4:H43)</f>
        <v>22</v>
      </c>
      <c r="F54" s="11"/>
      <c r="G54" s="16">
        <f>C54*100</f>
        <v>2200</v>
      </c>
      <c r="H54" s="13"/>
      <c r="I54" s="75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</row>
    <row r="55" spans="1:36" ht="12.95" customHeight="1" x14ac:dyDescent="0.15">
      <c r="A55" s="70" t="s">
        <v>23</v>
      </c>
      <c r="B55" s="71"/>
      <c r="C55" s="15">
        <f>IF(C54&gt;0,ROUND(SUMIF(H4:H43,"○",E4:E43)/C54,0),"")</f>
        <v>11</v>
      </c>
      <c r="D55" s="15" t="str">
        <f>IF(D54&gt;0,ROUND(SUMIF(H4:H43,"▲",E4:E43)/D54,0),"")</f>
        <v/>
      </c>
      <c r="E55" s="15">
        <f>ROUND(SUMIF(H4:H43,"*",E4:E43)/E54,0)</f>
        <v>11</v>
      </c>
      <c r="F55" s="14"/>
      <c r="G55" s="16">
        <f>C55</f>
        <v>11</v>
      </c>
      <c r="H55" s="14"/>
      <c r="I55" s="75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 spans="1:36" ht="12.95" customHeight="1" x14ac:dyDescent="0.15">
      <c r="A56" s="70" t="s">
        <v>24</v>
      </c>
      <c r="B56" s="71"/>
      <c r="C56" s="15">
        <f>IF(C54&gt;0,ROUND(SUMIF(H4:H43,"○",D4:D43)/C54,0),"")</f>
        <v>11</v>
      </c>
      <c r="D56" s="15" t="str">
        <f>IF(D54&gt;0,ROUND(SUMIF(H4:H43,"▲",D4:D43)/D54,0),"")</f>
        <v/>
      </c>
      <c r="E56" s="15">
        <f>ROUND(SUMIF(H4:H43,"*",D4:D43)/E54,0)</f>
        <v>11</v>
      </c>
      <c r="F56" s="14"/>
      <c r="G56" s="16">
        <f>C56</f>
        <v>11</v>
      </c>
      <c r="H56" s="14"/>
      <c r="I56" s="75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</row>
    <row r="57" spans="1:36" ht="12.95" customHeight="1" x14ac:dyDescent="0.15">
      <c r="A57" s="70" t="s">
        <v>25</v>
      </c>
      <c r="B57" s="71"/>
      <c r="C57" s="17">
        <f>SUMIF(H4:H43,"○",F4:F43)</f>
        <v>1.9100000000000004</v>
      </c>
      <c r="D57" s="17">
        <f>SUMIF(H4:H43,"▲",F4:F43)</f>
        <v>0</v>
      </c>
      <c r="E57" s="17">
        <f>SUM(C57:D57)</f>
        <v>1.9100000000000004</v>
      </c>
      <c r="F57" s="14"/>
      <c r="G57" s="20">
        <f>C57*100</f>
        <v>191.00000000000003</v>
      </c>
      <c r="H57" s="14"/>
      <c r="I57" s="75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</row>
    <row r="58" spans="1:36" ht="12.95" customHeight="1" x14ac:dyDescent="0.15">
      <c r="A58" s="12"/>
      <c r="B58" s="13"/>
      <c r="C58" s="13"/>
      <c r="D58" s="12"/>
      <c r="E58" s="12"/>
      <c r="F58" s="12"/>
      <c r="G58" s="12"/>
      <c r="H58" s="13"/>
      <c r="I58" s="75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</row>
    <row r="59" spans="1:36" ht="12.95" customHeight="1" x14ac:dyDescent="0.15">
      <c r="A59" s="12" t="s">
        <v>28</v>
      </c>
      <c r="B59" s="13"/>
      <c r="C59" s="13"/>
      <c r="D59" s="12"/>
      <c r="E59" s="12"/>
      <c r="F59" s="12"/>
      <c r="G59" s="11"/>
      <c r="H59" s="11"/>
      <c r="I59" s="75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</row>
    <row r="60" spans="1:36" ht="12.95" customHeight="1" x14ac:dyDescent="0.15">
      <c r="A60" s="72"/>
      <c r="B60" s="73"/>
      <c r="C60" s="59" t="s">
        <v>18</v>
      </c>
      <c r="D60" s="59" t="s">
        <v>19</v>
      </c>
      <c r="E60" s="59" t="s">
        <v>20</v>
      </c>
      <c r="F60" s="11"/>
      <c r="G60" s="14"/>
      <c r="H60" s="11"/>
      <c r="I60" s="75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</row>
    <row r="61" spans="1:36" ht="12.95" customHeight="1" x14ac:dyDescent="0.15">
      <c r="A61" s="70" t="s">
        <v>29</v>
      </c>
      <c r="B61" s="71"/>
      <c r="C61" s="21">
        <f>ROUND(C54/C47*100,1)</f>
        <v>73.3</v>
      </c>
      <c r="D61" s="21" t="str">
        <f>IF(D47&gt;0,ROUND(D54/D47*100,1),"")</f>
        <v/>
      </c>
      <c r="E61" s="21">
        <f>ROUND(E54/E47*100,1)</f>
        <v>73.3</v>
      </c>
      <c r="F61" s="11"/>
      <c r="G61" s="14"/>
      <c r="H61" s="11"/>
      <c r="I61" s="76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</row>
    <row r="62" spans="1:36" ht="12.95" customHeight="1" x14ac:dyDescent="0.15">
      <c r="A62" s="70" t="s">
        <v>30</v>
      </c>
      <c r="B62" s="71"/>
      <c r="C62" s="21">
        <f>ROUND(C57/C50*100,1)</f>
        <v>66.8</v>
      </c>
      <c r="D62" s="21" t="str">
        <f>IF(D47&gt;0,ROUND(D57/D50*100,1),"")</f>
        <v/>
      </c>
      <c r="E62" s="21">
        <f>ROUND(E57/E50*100,1)</f>
        <v>66.8</v>
      </c>
      <c r="F62" s="11"/>
      <c r="G62" s="11"/>
      <c r="H62" s="11"/>
      <c r="I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</row>
    <row r="63" spans="1:36" ht="12.95" customHeight="1" x14ac:dyDescent="0.15">
      <c r="A63" s="22"/>
      <c r="B63" s="22"/>
      <c r="C63" s="22"/>
      <c r="D63" s="22"/>
      <c r="E63" s="22"/>
      <c r="F63" s="22"/>
      <c r="G63" s="22"/>
      <c r="H63" s="22"/>
      <c r="I63" s="22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</row>
    <row r="64" spans="1:36" ht="12.95" customHeight="1" x14ac:dyDescent="0.15">
      <c r="A64" s="12" t="s">
        <v>31</v>
      </c>
      <c r="B64" s="13"/>
      <c r="C64" s="13"/>
      <c r="D64" s="12"/>
      <c r="E64" s="12"/>
      <c r="F64" s="12"/>
      <c r="G64" s="12"/>
      <c r="H64" s="22"/>
      <c r="I64" s="22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</row>
    <row r="65" spans="1:36" ht="12.95" customHeight="1" x14ac:dyDescent="0.15">
      <c r="A65" s="72"/>
      <c r="B65" s="73"/>
      <c r="C65" s="59" t="s">
        <v>18</v>
      </c>
      <c r="D65" s="59" t="s">
        <v>19</v>
      </c>
      <c r="E65" s="59" t="s">
        <v>20</v>
      </c>
      <c r="F65" s="11"/>
      <c r="G65" s="5" t="s">
        <v>21</v>
      </c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</row>
    <row r="66" spans="1:36" ht="12.95" customHeight="1" x14ac:dyDescent="0.15">
      <c r="A66" s="70" t="s">
        <v>22</v>
      </c>
      <c r="B66" s="71"/>
      <c r="C66" s="15">
        <f>C47-C54</f>
        <v>8</v>
      </c>
      <c r="D66" s="15">
        <f>D47-D54</f>
        <v>0</v>
      </c>
      <c r="E66" s="15">
        <f>SUM(C66:D66)</f>
        <v>8</v>
      </c>
      <c r="F66" s="11"/>
      <c r="G66" s="16">
        <f>C66*100</f>
        <v>800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</row>
    <row r="67" spans="1:36" ht="12.95" customHeight="1" x14ac:dyDescent="0.15">
      <c r="A67" s="70" t="s">
        <v>23</v>
      </c>
      <c r="B67" s="71"/>
      <c r="C67" s="15">
        <f>IF(C66&gt;0,ROUND(SUMIFS(E4:E43,G4:G43,"&lt;&gt;*下層*",H4:H43,"")/C66,0),"")</f>
        <v>14</v>
      </c>
      <c r="D67" s="15" t="str">
        <f>IF(D66&gt;0,ROUND(SUMIFS(E4:E43,G7:G43,"*下層*",H4:H43,"")/D66,0),"")</f>
        <v/>
      </c>
      <c r="E67" s="15">
        <f>IF(E66&gt;0,ROUND(SUMIF(H4:H43,"",E4:E43)/E66,0),"")</f>
        <v>14</v>
      </c>
      <c r="F67" s="14"/>
      <c r="G67" s="16">
        <f>C67</f>
        <v>14</v>
      </c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</row>
    <row r="68" spans="1:36" ht="12.95" customHeight="1" x14ac:dyDescent="0.15">
      <c r="A68" s="70" t="s">
        <v>24</v>
      </c>
      <c r="B68" s="71"/>
      <c r="C68" s="15">
        <f>IF(C66&gt;0,ROUND(SUMIFS(D4:D43,G4:G43,"&lt;&gt;*下層*",H4:H43,"")/C66,0),"")</f>
        <v>14</v>
      </c>
      <c r="D68" s="15" t="str">
        <f>IF(D66&gt;0,ROUND(SUMIFS(D4:D43,G7:G43,"*下層*",H4:H43,"")/D66,0),"")</f>
        <v/>
      </c>
      <c r="E68" s="15">
        <f>IF(E66&gt;0,ROUND(SUMIF(H4:H43,"",D4:D43)/E66,0),"")</f>
        <v>14</v>
      </c>
      <c r="F68" s="14"/>
      <c r="G68" s="16">
        <f>C68</f>
        <v>14</v>
      </c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</row>
    <row r="69" spans="1:36" ht="12.95" customHeight="1" x14ac:dyDescent="0.15">
      <c r="A69" s="70" t="s">
        <v>25</v>
      </c>
      <c r="B69" s="71"/>
      <c r="C69" s="4">
        <f>C50-C57</f>
        <v>0.94999999999999951</v>
      </c>
      <c r="D69" s="17" t="str">
        <f>IF(D66&gt;0,D50-D57,"")</f>
        <v/>
      </c>
      <c r="E69" s="4">
        <f>SUM(C69:D69)</f>
        <v>0.94999999999999951</v>
      </c>
      <c r="F69" s="14"/>
      <c r="G69" s="18">
        <f>C69*100</f>
        <v>94.999999999999957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</row>
    <row r="70" spans="1:36" x14ac:dyDescent="0.15">
      <c r="G70" s="19" t="str">
        <f>"形状比＝"&amp;ROUND(G67/G68*100,0)&amp;"、Sr＝"&amp;ROUND((10000/G66)^0.5/G67*100,0)</f>
        <v>形状比＝100、Sr＝25</v>
      </c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</row>
    <row r="71" spans="1:36" x14ac:dyDescent="0.15"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</row>
    <row r="72" spans="1:36" x14ac:dyDescent="0.15"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</row>
    <row r="73" spans="1:36" x14ac:dyDescent="0.15"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</row>
    <row r="74" spans="1:36" x14ac:dyDescent="0.15"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</row>
    <row r="75" spans="1:36" x14ac:dyDescent="0.15"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</row>
    <row r="76" spans="1:36" x14ac:dyDescent="0.15"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</row>
    <row r="77" spans="1:36" x14ac:dyDescent="0.15"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</row>
    <row r="78" spans="1:36" x14ac:dyDescent="0.15"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</row>
    <row r="79" spans="1:36" x14ac:dyDescent="0.15"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</row>
    <row r="80" spans="1:36" x14ac:dyDescent="0.15"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</row>
    <row r="81" spans="11:36" x14ac:dyDescent="0.15"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</row>
    <row r="82" spans="11:36" x14ac:dyDescent="0.15"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</row>
    <row r="83" spans="11:36" x14ac:dyDescent="0.15"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1:36" x14ac:dyDescent="0.15"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</row>
    <row r="85" spans="11:36" x14ac:dyDescent="0.15"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</row>
    <row r="86" spans="11:36" x14ac:dyDescent="0.15"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</row>
    <row r="87" spans="11:36" x14ac:dyDescent="0.15"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</row>
    <row r="88" spans="11:36" x14ac:dyDescent="0.15"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</row>
    <row r="89" spans="11:36" x14ac:dyDescent="0.15"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</row>
    <row r="90" spans="11:36" x14ac:dyDescent="0.15"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</row>
    <row r="91" spans="11:36" x14ac:dyDescent="0.15"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</row>
    <row r="92" spans="11:36" x14ac:dyDescent="0.15"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</row>
    <row r="93" spans="11:36" x14ac:dyDescent="0.15"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</row>
    <row r="94" spans="11:36" x14ac:dyDescent="0.15"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</row>
    <row r="95" spans="11:36" x14ac:dyDescent="0.15"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</row>
    <row r="96" spans="11:36" x14ac:dyDescent="0.15"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</row>
    <row r="97" spans="11:36" x14ac:dyDescent="0.15"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</row>
    <row r="98" spans="11:36" x14ac:dyDescent="0.15"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1:36" x14ac:dyDescent="0.15"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1:36" x14ac:dyDescent="0.15"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</row>
    <row r="101" spans="11:36" x14ac:dyDescent="0.15"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</row>
    <row r="102" spans="11:36" x14ac:dyDescent="0.15"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</row>
    <row r="103" spans="11:36" x14ac:dyDescent="0.15"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</row>
    <row r="104" spans="11:36" x14ac:dyDescent="0.15"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</row>
    <row r="105" spans="11:36" x14ac:dyDescent="0.15"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</row>
    <row r="106" spans="11:36" x14ac:dyDescent="0.15"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</row>
    <row r="107" spans="11:36" x14ac:dyDescent="0.15"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</row>
    <row r="108" spans="11:36" x14ac:dyDescent="0.15"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</row>
    <row r="109" spans="11:36" x14ac:dyDescent="0.15"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</row>
    <row r="110" spans="11:36" x14ac:dyDescent="0.15"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</row>
    <row r="111" spans="11:36" x14ac:dyDescent="0.15"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</row>
    <row r="112" spans="11:36" x14ac:dyDescent="0.15"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</row>
    <row r="113" spans="11:36" x14ac:dyDescent="0.15"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</row>
    <row r="114" spans="11:36" x14ac:dyDescent="0.15"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</row>
    <row r="115" spans="11:36" x14ac:dyDescent="0.15"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</row>
    <row r="116" spans="11:36" x14ac:dyDescent="0.15"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</row>
    <row r="117" spans="11:36" x14ac:dyDescent="0.15"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</row>
    <row r="118" spans="11:36" x14ac:dyDescent="0.15"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</row>
    <row r="119" spans="11:36" x14ac:dyDescent="0.15"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</row>
    <row r="120" spans="11:36" x14ac:dyDescent="0.15"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</row>
  </sheetData>
  <autoFilter ref="A3:I43">
    <filterColumn colId="1" showButton="0"/>
  </autoFilter>
  <mergeCells count="67">
    <mergeCell ref="B7:C7"/>
    <mergeCell ref="A2:G2"/>
    <mergeCell ref="H2:I2"/>
    <mergeCell ref="K2:P2"/>
    <mergeCell ref="Q2:U2"/>
    <mergeCell ref="AG2:AJ2"/>
    <mergeCell ref="B3:C3"/>
    <mergeCell ref="B4:C4"/>
    <mergeCell ref="B5:C5"/>
    <mergeCell ref="B6:C6"/>
    <mergeCell ref="V2:Z2"/>
    <mergeCell ref="AA2:AF2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46:B46"/>
    <mergeCell ref="I46:I61"/>
    <mergeCell ref="A47:B47"/>
    <mergeCell ref="A48:B48"/>
    <mergeCell ref="A49:B49"/>
    <mergeCell ref="A50:B50"/>
    <mergeCell ref="A53:B53"/>
    <mergeCell ref="A54:B54"/>
    <mergeCell ref="A55:B55"/>
    <mergeCell ref="A56:B56"/>
    <mergeCell ref="A67:B67"/>
    <mergeCell ref="A68:B68"/>
    <mergeCell ref="A69:B69"/>
    <mergeCell ref="A57:B57"/>
    <mergeCell ref="A60:B60"/>
    <mergeCell ref="A61:B61"/>
    <mergeCell ref="A62:B62"/>
    <mergeCell ref="A65:B65"/>
    <mergeCell ref="A66:B66"/>
  </mergeCells>
  <phoneticPr fontId="3"/>
  <conditionalFormatting sqref="K4:K43">
    <cfRule type="expression" dxfId="111" priority="16" stopIfTrue="1">
      <formula>AND(($H4="スギ"),(#REF!&lt;12))</formula>
    </cfRule>
  </conditionalFormatting>
  <conditionalFormatting sqref="L4:L43">
    <cfRule type="expression" dxfId="110" priority="15" stopIfTrue="1">
      <formula>AND(($H4="スギ"),(#REF!&lt;22),(#REF!&gt;=12))</formula>
    </cfRule>
  </conditionalFormatting>
  <conditionalFormatting sqref="M4:M43">
    <cfRule type="expression" dxfId="109" priority="14" stopIfTrue="1">
      <formula>AND(($H4="スギ"),(#REF!&lt;32),(#REF!&gt;=22))</formula>
    </cfRule>
  </conditionalFormatting>
  <conditionalFormatting sqref="N4:N43">
    <cfRule type="expression" dxfId="108" priority="13" stopIfTrue="1">
      <formula>AND(($H4="スギ"),(#REF!&lt;42),(#REF!&gt;=32))</formula>
    </cfRule>
  </conditionalFormatting>
  <conditionalFormatting sqref="U4:U43 Z4:AF43 AJ4:AJ43 O4:P43">
    <cfRule type="expression" dxfId="107" priority="12" stopIfTrue="1">
      <formula>AND(($H4="スギ"),(#REF!&gt;=42))</formula>
    </cfRule>
  </conditionalFormatting>
  <conditionalFormatting sqref="Q4:Q43 AA4:AA43">
    <cfRule type="expression" dxfId="106" priority="11" stopIfTrue="1">
      <formula>AND(($H4="ヒノキ"),(#REF!&lt;12))</formula>
    </cfRule>
  </conditionalFormatting>
  <conditionalFormatting sqref="R4:R43 AB4:AE43">
    <cfRule type="expression" dxfId="105" priority="10" stopIfTrue="1">
      <formula>AND(($H4="ヒノキ"),(#REF!&lt;22),(#REF!&gt;=12))</formula>
    </cfRule>
  </conditionalFormatting>
  <conditionalFormatting sqref="S4:S43">
    <cfRule type="expression" dxfId="104" priority="9" stopIfTrue="1">
      <formula>AND(($H4="ヒノキ"),(#REF!&lt;32),(#REF!&gt;=22))</formula>
    </cfRule>
  </conditionalFormatting>
  <conditionalFormatting sqref="T4:U43 Z4:AF43 AJ4:AJ43">
    <cfRule type="expression" dxfId="103" priority="8" stopIfTrue="1">
      <formula>AND(($H4="ヒノキ"),(#REF!&gt;=32))</formula>
    </cfRule>
  </conditionalFormatting>
  <conditionalFormatting sqref="V4:V43 AA4:AA43">
    <cfRule type="expression" dxfId="102" priority="7" stopIfTrue="1">
      <formula>AND(($H4="アカマツ"),(#REF!&lt;12))</formula>
    </cfRule>
  </conditionalFormatting>
  <conditionalFormatting sqref="W4:W43 AB4:AB43">
    <cfRule type="expression" dxfId="101" priority="6" stopIfTrue="1">
      <formula>AND(($H4="アカマツ"),(#REF!&lt;22),(#REF!&gt;=12))</formula>
    </cfRule>
  </conditionalFormatting>
  <conditionalFormatting sqref="X4:X43 AC4:AC43">
    <cfRule type="expression" dxfId="100" priority="5" stopIfTrue="1">
      <formula>AND(($H4="アカマツ"),(#REF!&lt;42),(#REF!&gt;=22))</formula>
    </cfRule>
  </conditionalFormatting>
  <conditionalFormatting sqref="Y4:AF43 AJ4:AJ43">
    <cfRule type="expression" dxfId="99" priority="4" stopIfTrue="1">
      <formula>AND(($H4="アカマツ"),(#REF!&gt;=42))</formula>
    </cfRule>
  </conditionalFormatting>
  <conditionalFormatting sqref="AG4:AG43">
    <cfRule type="expression" dxfId="98" priority="3" stopIfTrue="1">
      <formula>AND(($H4&lt;&gt;"スギ"),($H4&lt;&gt;"ヒノキ"),($H4&lt;&gt;"アカマツ"),(#REF!&lt;12))</formula>
    </cfRule>
  </conditionalFormatting>
  <conditionalFormatting sqref="AH4:AH43">
    <cfRule type="expression" dxfId="97" priority="2" stopIfTrue="1">
      <formula>AND(($H4&lt;&gt;"スギ"),($H4&lt;&gt;"ヒノキ"),($H4&lt;&gt;"アカマツ"),(#REF!&lt;42),(#REF!&gt;=12))</formula>
    </cfRule>
  </conditionalFormatting>
  <conditionalFormatting sqref="AI4:AJ43">
    <cfRule type="expression" dxfId="96" priority="1" stopIfTrue="1">
      <formula>AND(($H4&lt;&gt;"スギ"),($H4&lt;&gt;"ヒノキ"),($H4&lt;&gt;"アカマツ"),(#REF!&gt;=42))</formula>
    </cfRule>
  </conditionalFormatting>
  <pageMargins left="1.1023622047244095" right="0.19685039370078741" top="0.27559055118110237" bottom="0.31496062992125984" header="0.15748031496062992" footer="0.23622047244094491"/>
  <pageSetup paperSize="9" scale="90" orientation="portrait" blackAndWhite="1" r:id="rId1"/>
  <headerFooter alignWithMargins="0">
    <oddHeader>&amp;R&amp;P</oddHead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J120"/>
  <sheetViews>
    <sheetView showGridLines="0" tabSelected="1" view="pageBreakPreview" topLeftCell="A22" zoomScaleNormal="85" zoomScaleSheetLayoutView="100" workbookViewId="0">
      <selection activeCell="J6" sqref="J6"/>
    </sheetView>
  </sheetViews>
  <sheetFormatPr defaultColWidth="8.125" defaultRowHeight="14.25" x14ac:dyDescent="0.15"/>
  <cols>
    <col min="1" max="3" width="7.875" style="1" customWidth="1"/>
    <col min="4" max="4" width="8.125" style="1" customWidth="1"/>
    <col min="5" max="6" width="8" style="1" customWidth="1"/>
    <col min="7" max="7" width="18.625" style="1" customWidth="1"/>
    <col min="8" max="8" width="7.75" style="1" customWidth="1"/>
    <col min="9" max="9" width="23.875" style="1" customWidth="1"/>
    <col min="10" max="16384" width="8.125" style="1"/>
  </cols>
  <sheetData>
    <row r="1" spans="1:36" ht="43.5" customHeight="1" x14ac:dyDescent="0.15">
      <c r="B1" s="1" t="s">
        <v>0</v>
      </c>
    </row>
    <row r="2" spans="1:36" ht="21" customHeight="1" x14ac:dyDescent="0.15">
      <c r="A2" s="83" t="s">
        <v>136</v>
      </c>
      <c r="B2" s="83"/>
      <c r="C2" s="83"/>
      <c r="D2" s="83"/>
      <c r="E2" s="83"/>
      <c r="F2" s="83"/>
      <c r="G2" s="83"/>
      <c r="H2" s="84" t="s">
        <v>63</v>
      </c>
      <c r="I2" s="84"/>
      <c r="K2" s="80" t="s">
        <v>1</v>
      </c>
      <c r="L2" s="81"/>
      <c r="M2" s="81"/>
      <c r="N2" s="81"/>
      <c r="O2" s="81"/>
      <c r="P2" s="82"/>
      <c r="Q2" s="80" t="s">
        <v>2</v>
      </c>
      <c r="R2" s="81"/>
      <c r="S2" s="81"/>
      <c r="T2" s="81"/>
      <c r="U2" s="82"/>
      <c r="V2" s="80" t="s">
        <v>3</v>
      </c>
      <c r="W2" s="81"/>
      <c r="X2" s="81"/>
      <c r="Y2" s="81"/>
      <c r="Z2" s="82"/>
      <c r="AA2" s="80" t="s">
        <v>4</v>
      </c>
      <c r="AB2" s="81"/>
      <c r="AC2" s="81"/>
      <c r="AD2" s="81"/>
      <c r="AE2" s="81"/>
      <c r="AF2" s="82"/>
      <c r="AG2" s="78" t="s">
        <v>5</v>
      </c>
      <c r="AH2" s="78"/>
      <c r="AI2" s="78"/>
      <c r="AJ2" s="78"/>
    </row>
    <row r="3" spans="1:36" ht="46.5" customHeight="1" x14ac:dyDescent="0.15">
      <c r="A3" s="61" t="s">
        <v>6</v>
      </c>
      <c r="B3" s="79" t="s">
        <v>7</v>
      </c>
      <c r="C3" s="79"/>
      <c r="D3" s="2" t="s">
        <v>8</v>
      </c>
      <c r="E3" s="2" t="s">
        <v>9</v>
      </c>
      <c r="F3" s="3" t="s">
        <v>10</v>
      </c>
      <c r="G3" s="3" t="s">
        <v>11</v>
      </c>
      <c r="H3" s="2" t="s">
        <v>12</v>
      </c>
      <c r="I3" s="2" t="s">
        <v>13</v>
      </c>
      <c r="K3" s="60">
        <v>0</v>
      </c>
      <c r="L3" s="60">
        <v>12</v>
      </c>
      <c r="M3" s="60">
        <v>22</v>
      </c>
      <c r="N3" s="60">
        <v>32</v>
      </c>
      <c r="O3" s="60">
        <v>42</v>
      </c>
      <c r="P3" s="60" t="s">
        <v>14</v>
      </c>
      <c r="Q3" s="60">
        <v>0</v>
      </c>
      <c r="R3" s="60">
        <v>12</v>
      </c>
      <c r="S3" s="60">
        <v>22</v>
      </c>
      <c r="T3" s="60">
        <v>32</v>
      </c>
      <c r="U3" s="60" t="s">
        <v>14</v>
      </c>
      <c r="V3" s="60">
        <v>0</v>
      </c>
      <c r="W3" s="60">
        <v>12</v>
      </c>
      <c r="X3" s="60">
        <v>22</v>
      </c>
      <c r="Y3" s="60">
        <v>42</v>
      </c>
      <c r="Z3" s="60" t="s">
        <v>14</v>
      </c>
      <c r="AA3" s="60">
        <v>0</v>
      </c>
      <c r="AB3" s="60">
        <v>12</v>
      </c>
      <c r="AC3" s="60">
        <v>22</v>
      </c>
      <c r="AD3" s="60">
        <v>32</v>
      </c>
      <c r="AE3" s="60">
        <v>42</v>
      </c>
      <c r="AF3" s="60" t="s">
        <v>14</v>
      </c>
      <c r="AG3" s="60">
        <v>0</v>
      </c>
      <c r="AH3" s="60">
        <v>12</v>
      </c>
      <c r="AI3" s="60">
        <v>42</v>
      </c>
      <c r="AJ3" s="60" t="s">
        <v>14</v>
      </c>
    </row>
    <row r="4" spans="1:36" ht="12.95" customHeight="1" x14ac:dyDescent="0.15">
      <c r="A4" s="59">
        <v>791</v>
      </c>
      <c r="B4" s="77" t="s">
        <v>115</v>
      </c>
      <c r="C4" s="77"/>
      <c r="D4" s="59">
        <v>14</v>
      </c>
      <c r="E4" s="59">
        <v>14</v>
      </c>
      <c r="F4" s="4">
        <f t="shared" ref="F4:F43" si="0">IF(D4&gt;0,IF(B4="スギ",P4,IF(B4="ヒノキ",U4,IF(B4="アカマツ",Z4,IF(B4="カラマツ",AF4,AJ4)))),"")</f>
        <v>0.1</v>
      </c>
      <c r="G4" s="5" t="s">
        <v>100</v>
      </c>
      <c r="H4" s="59"/>
      <c r="I4" s="59"/>
      <c r="J4" s="1" t="s">
        <v>15</v>
      </c>
      <c r="K4" s="60">
        <f t="shared" ref="K4:K43" si="1">IF(ROUND(10^(-5+0.8769+1.7454*LOG(D4)+1.014*LOG(E4)),2)&gt;=0.01,ROUND(10^(-5+0.8769+1.7454*LOG(D4)+1.014*LOG(E4)),2),ROUND(10^(-5+0.8769+1.7454*LOG(D4)+1.014*LOG(E4)),3))</f>
        <v>0.11</v>
      </c>
      <c r="L4" s="60">
        <f t="shared" ref="L4:L43" si="2">ROUND(10^(-5+0.73504+1.83346*LOG(D4)+1.06569*LOG(E4)),2)</f>
        <v>0.11</v>
      </c>
      <c r="M4" s="60">
        <f t="shared" ref="M4:M43" si="3">ROUND(10^(-5+0.71514+1.74357*LOG(D4)+1.17719*LOG(E4)),2)</f>
        <v>0.12</v>
      </c>
      <c r="N4" s="60">
        <f t="shared" ref="N4:N43" si="4">ROUND(10^(-5+0.82956+1.76381*LOG(D4)+1.06412*LOG(E4)),2)</f>
        <v>0.12</v>
      </c>
      <c r="O4" s="60">
        <f t="shared" ref="O4:O43" si="5">ROUND(10^(-5+0.88226+1.79204*LOG(D4)+0.99303*LOG(E4)),2)</f>
        <v>0.12</v>
      </c>
      <c r="P4" s="60">
        <f>HLOOKUP($D4,K$3:O$43,MATCH($A4,$A$3:$A$43,0),1)</f>
        <v>0.11</v>
      </c>
      <c r="Q4" s="60">
        <f t="shared" ref="Q4:Q43" si="6">IF(ROUND(10^(1.810672*LOG(D4)+0.982833*LOG(E4)-4.173533),2)&gt;=0.01,ROUND(10^(1.810672*LOG(D4)+0.982833*LOG(E4)-4.173533),2),ROUND(10^(1.810672*LOG(D4)+0.982833*LOG(E4)-4.173533),3))</f>
        <v>0.11</v>
      </c>
      <c r="R4" s="60">
        <f t="shared" ref="R4:R43" si="7">ROUND(10^(1.905709*LOG(D4)+1.011385*LOG(E4)-4.293729),2)</f>
        <v>0.11</v>
      </c>
      <c r="S4" s="60">
        <f t="shared" ref="S4:S43" si="8">ROUND(10^(1.771888*LOG(D4)+1.138415*LOG(E4)-4.271259),2)</f>
        <v>0.12</v>
      </c>
      <c r="T4" s="60">
        <f t="shared" ref="T4:T43" si="9">ROUND(10^(1.671519*LOG(D4)+1.363617*LOG(E4)-4.404407),2)</f>
        <v>0.12</v>
      </c>
      <c r="U4" s="60">
        <f t="shared" ref="U4:U43" si="10">HLOOKUP($D4,Q$3:T$43,MATCH($A4,$A$3:$A$43,0),1)</f>
        <v>0.11</v>
      </c>
      <c r="V4" s="60">
        <f t="shared" ref="V4:V43" si="11">IF(ROUND(10^(-4.249503+1.946501*LOG(D4)+0.942682*LOG(E4)),2)&gt;=0.01,ROUND(10^(-4.249503+1.946501*LOG(D4)+0.942682*LOG(E4)),2),ROUND(10^(-4.249503+1.946501*LOG(D4)+0.942682*LOG(E4)),3))</f>
        <v>0.12</v>
      </c>
      <c r="W4" s="60">
        <f t="shared" ref="W4:W43" si="12">ROUND(10^(-4.155639+1.847898*LOG(D4)+0.951955*LOG(E4)),2)</f>
        <v>0.11</v>
      </c>
      <c r="X4" s="60">
        <f t="shared" ref="X4:X43" si="13">ROUND(10^(-4.194535+1.804172*LOG(D4)+1.034248*LOG(E4)),2)</f>
        <v>0.11</v>
      </c>
      <c r="Y4" s="60">
        <f t="shared" ref="Y4:Y43" si="14">ROUND(10^(-4.42347+2.006485*LOG(D4)+0.967757*LOG(E4)),2)</f>
        <v>0.1</v>
      </c>
      <c r="Z4" s="60">
        <f t="shared" ref="Z4:Z43" si="15">HLOOKUP($D4,V$3:Y$43,MATCH($A4,$A$3:$A$43,0),1)</f>
        <v>0.11</v>
      </c>
      <c r="AA4" s="60">
        <f t="shared" ref="AA4:AA43" si="16">IF(ROUND(10^(1.80389*LOG(D4)+0.962587*LOG(E4)-4.155099),2)&gt;=0.01,ROUND(10^(1.80389*LOG(D4)+0.962587*LOG(E4)-4.155099),2),ROUND(10^(1.80389*LOG(D4)+0.962587*LOG(E4)-4.155099),3))</f>
        <v>0.1</v>
      </c>
      <c r="AB4" s="60">
        <f t="shared" ref="AB4:AB43" si="17">ROUND(10^(1.979213*LOG(D4)+0.998347*LOG(E4)-4.369281),2)</f>
        <v>0.11</v>
      </c>
      <c r="AC4" s="60">
        <f t="shared" ref="AC4:AC43" si="18">ROUND(10^(1.904401*LOG(D4)+1.062478*LOG(E4)-4.348104),2)</f>
        <v>0.11</v>
      </c>
      <c r="AD4" s="60">
        <f t="shared" ref="AD4:AD43" si="19">ROUND(10^(1.640825*LOG(D4)+1.080387*LOG(E4)-3.976731),2)</f>
        <v>0.14000000000000001</v>
      </c>
      <c r="AE4" s="60">
        <f t="shared" ref="AE4:AE43" si="20">ROUND(10^(1.90887*LOG(D4)+1.088002*LOG(E4)-4.431495),2)</f>
        <v>0.1</v>
      </c>
      <c r="AF4" s="60">
        <f t="shared" ref="AF4:AF43" si="21">HLOOKUP($D4,AA$3:AE$43,MATCH($A4,$A$3:$A$43,0),1)</f>
        <v>0.11</v>
      </c>
      <c r="AG4" s="60">
        <f t="shared" ref="AG4:AG43" si="22">IF(ROUND(10^(1.94019664*LOG(D4)+0.84689666*LOG(E4)-4.20067295),2)&gt;=0.01,ROUND(10^(1.94019664*LOG(D4)+0.84689666*LOG(E4)-4.20067295),2),ROUND(10^(1.94019664*LOG(D4)+0.84689666*LOG(E4)-4.20067295),3))</f>
        <v>0.1</v>
      </c>
      <c r="AH4" s="60">
        <f t="shared" ref="AH4:AH43" si="23">ROUND(10^(1.93813902*LOG(D4)+0.96697002*LOG(E4)-4.32216295),2)</f>
        <v>0.1</v>
      </c>
      <c r="AI4" s="60">
        <f t="shared" ref="AI4:AI43" si="24">ROUND(10^(1.82464098*LOG(D4)+0.97625989*LOG(E4)-4.15096808),2)</f>
        <v>0.11</v>
      </c>
      <c r="AJ4" s="60">
        <f t="shared" ref="AJ4:AJ43" si="25">HLOOKUP($D4,AG$3:AI$43,MATCH($A4,$A$3:$A$43,0),1)</f>
        <v>0.1</v>
      </c>
    </row>
    <row r="5" spans="1:36" ht="12.95" customHeight="1" x14ac:dyDescent="0.15">
      <c r="A5" s="59">
        <v>792</v>
      </c>
      <c r="B5" s="77" t="s">
        <v>115</v>
      </c>
      <c r="C5" s="77"/>
      <c r="D5" s="59">
        <v>14</v>
      </c>
      <c r="E5" s="59">
        <v>14</v>
      </c>
      <c r="F5" s="4">
        <f t="shared" si="0"/>
        <v>0.1</v>
      </c>
      <c r="G5" s="5" t="s">
        <v>100</v>
      </c>
      <c r="H5" s="59" t="s">
        <v>51</v>
      </c>
      <c r="I5" s="59"/>
      <c r="J5" s="1" t="s">
        <v>15</v>
      </c>
      <c r="K5" s="60">
        <f t="shared" si="1"/>
        <v>0.11</v>
      </c>
      <c r="L5" s="60">
        <f t="shared" si="2"/>
        <v>0.11</v>
      </c>
      <c r="M5" s="60">
        <f t="shared" si="3"/>
        <v>0.12</v>
      </c>
      <c r="N5" s="60">
        <f t="shared" si="4"/>
        <v>0.12</v>
      </c>
      <c r="O5" s="60">
        <f t="shared" si="5"/>
        <v>0.12</v>
      </c>
      <c r="P5" s="60">
        <f t="shared" ref="P5:P43" si="26">HLOOKUP($D5,K$3:O$43,MATCH(A5,$A$3:$A$43,0),1)</f>
        <v>0.11</v>
      </c>
      <c r="Q5" s="60">
        <f t="shared" si="6"/>
        <v>0.11</v>
      </c>
      <c r="R5" s="60">
        <f t="shared" si="7"/>
        <v>0.11</v>
      </c>
      <c r="S5" s="60">
        <f t="shared" si="8"/>
        <v>0.12</v>
      </c>
      <c r="T5" s="60">
        <f t="shared" si="9"/>
        <v>0.12</v>
      </c>
      <c r="U5" s="60">
        <f t="shared" si="10"/>
        <v>0.11</v>
      </c>
      <c r="V5" s="60">
        <f t="shared" si="11"/>
        <v>0.12</v>
      </c>
      <c r="W5" s="60">
        <f t="shared" si="12"/>
        <v>0.11</v>
      </c>
      <c r="X5" s="60">
        <f t="shared" si="13"/>
        <v>0.11</v>
      </c>
      <c r="Y5" s="60">
        <f t="shared" si="14"/>
        <v>0.1</v>
      </c>
      <c r="Z5" s="60">
        <f t="shared" si="15"/>
        <v>0.11</v>
      </c>
      <c r="AA5" s="60">
        <f t="shared" si="16"/>
        <v>0.1</v>
      </c>
      <c r="AB5" s="60">
        <f t="shared" si="17"/>
        <v>0.11</v>
      </c>
      <c r="AC5" s="60">
        <f t="shared" si="18"/>
        <v>0.11</v>
      </c>
      <c r="AD5" s="60">
        <f t="shared" si="19"/>
        <v>0.14000000000000001</v>
      </c>
      <c r="AE5" s="60">
        <f t="shared" si="20"/>
        <v>0.1</v>
      </c>
      <c r="AF5" s="60">
        <f t="shared" si="21"/>
        <v>0.11</v>
      </c>
      <c r="AG5" s="60">
        <f t="shared" si="22"/>
        <v>0.1</v>
      </c>
      <c r="AH5" s="60">
        <f t="shared" si="23"/>
        <v>0.1</v>
      </c>
      <c r="AI5" s="60">
        <f t="shared" si="24"/>
        <v>0.11</v>
      </c>
      <c r="AJ5" s="60">
        <f t="shared" si="25"/>
        <v>0.1</v>
      </c>
    </row>
    <row r="6" spans="1:36" ht="12.95" customHeight="1" x14ac:dyDescent="0.15">
      <c r="A6" s="59">
        <v>793</v>
      </c>
      <c r="B6" s="77" t="s">
        <v>115</v>
      </c>
      <c r="C6" s="77"/>
      <c r="D6" s="59">
        <v>14</v>
      </c>
      <c r="E6" s="59">
        <v>13</v>
      </c>
      <c r="F6" s="4">
        <f t="shared" si="0"/>
        <v>0.09</v>
      </c>
      <c r="G6" s="5" t="s">
        <v>100</v>
      </c>
      <c r="H6" s="59" t="s">
        <v>51</v>
      </c>
      <c r="I6" s="5"/>
      <c r="J6" s="1" t="s">
        <v>15</v>
      </c>
      <c r="K6" s="60">
        <f t="shared" si="1"/>
        <v>0.1</v>
      </c>
      <c r="L6" s="60">
        <f t="shared" si="2"/>
        <v>0.11</v>
      </c>
      <c r="M6" s="60">
        <f t="shared" si="3"/>
        <v>0.11</v>
      </c>
      <c r="N6" s="60">
        <f t="shared" si="4"/>
        <v>0.11</v>
      </c>
      <c r="O6" s="60">
        <f t="shared" si="5"/>
        <v>0.11</v>
      </c>
      <c r="P6" s="60">
        <f t="shared" si="26"/>
        <v>0.11</v>
      </c>
      <c r="Q6" s="60">
        <f t="shared" si="6"/>
        <v>0.1</v>
      </c>
      <c r="R6" s="60">
        <f t="shared" si="7"/>
        <v>0.1</v>
      </c>
      <c r="S6" s="60">
        <f t="shared" si="8"/>
        <v>0.11</v>
      </c>
      <c r="T6" s="60">
        <f t="shared" si="9"/>
        <v>0.11</v>
      </c>
      <c r="U6" s="60">
        <f t="shared" si="10"/>
        <v>0.1</v>
      </c>
      <c r="V6" s="60">
        <f t="shared" si="11"/>
        <v>0.11</v>
      </c>
      <c r="W6" s="60">
        <f t="shared" si="12"/>
        <v>0.11</v>
      </c>
      <c r="X6" s="60">
        <f t="shared" si="13"/>
        <v>0.11</v>
      </c>
      <c r="Y6" s="60">
        <f t="shared" si="14"/>
        <v>0.09</v>
      </c>
      <c r="Z6" s="60">
        <f t="shared" si="15"/>
        <v>0.11</v>
      </c>
      <c r="AA6" s="60">
        <f t="shared" si="16"/>
        <v>0.1</v>
      </c>
      <c r="AB6" s="60">
        <f t="shared" si="17"/>
        <v>0.1</v>
      </c>
      <c r="AC6" s="60">
        <f t="shared" si="18"/>
        <v>0.1</v>
      </c>
      <c r="AD6" s="60">
        <f t="shared" si="19"/>
        <v>0.13</v>
      </c>
      <c r="AE6" s="60">
        <f t="shared" si="20"/>
        <v>0.09</v>
      </c>
      <c r="AF6" s="60">
        <f t="shared" si="21"/>
        <v>0.1</v>
      </c>
      <c r="AG6" s="60">
        <f t="shared" si="22"/>
        <v>0.09</v>
      </c>
      <c r="AH6" s="60">
        <f t="shared" si="23"/>
        <v>0.09</v>
      </c>
      <c r="AI6" s="60">
        <f t="shared" si="24"/>
        <v>0.11</v>
      </c>
      <c r="AJ6" s="60">
        <f t="shared" si="25"/>
        <v>0.09</v>
      </c>
    </row>
    <row r="7" spans="1:36" ht="12.95" customHeight="1" x14ac:dyDescent="0.15">
      <c r="A7" s="59">
        <v>794</v>
      </c>
      <c r="B7" s="77" t="s">
        <v>115</v>
      </c>
      <c r="C7" s="77"/>
      <c r="D7" s="59">
        <v>12</v>
      </c>
      <c r="E7" s="59">
        <v>13</v>
      </c>
      <c r="F7" s="4">
        <f t="shared" si="0"/>
        <v>7.0000000000000007E-2</v>
      </c>
      <c r="G7" s="5" t="s">
        <v>100</v>
      </c>
      <c r="H7" s="59" t="s">
        <v>51</v>
      </c>
      <c r="I7" s="5"/>
      <c r="J7" s="1" t="s">
        <v>15</v>
      </c>
      <c r="K7" s="60">
        <f t="shared" si="1"/>
        <v>0.08</v>
      </c>
      <c r="L7" s="60">
        <f t="shared" si="2"/>
        <v>0.08</v>
      </c>
      <c r="M7" s="60">
        <f t="shared" si="3"/>
        <v>0.08</v>
      </c>
      <c r="N7" s="60">
        <f t="shared" si="4"/>
        <v>0.08</v>
      </c>
      <c r="O7" s="60">
        <f t="shared" si="5"/>
        <v>0.08</v>
      </c>
      <c r="P7" s="60">
        <f t="shared" si="26"/>
        <v>0.08</v>
      </c>
      <c r="Q7" s="60">
        <f t="shared" si="6"/>
        <v>0.08</v>
      </c>
      <c r="R7" s="60">
        <f t="shared" si="7"/>
        <v>0.08</v>
      </c>
      <c r="S7" s="60">
        <f t="shared" si="8"/>
        <v>0.08</v>
      </c>
      <c r="T7" s="60">
        <f t="shared" si="9"/>
        <v>0.08</v>
      </c>
      <c r="U7" s="60">
        <f t="shared" si="10"/>
        <v>0.08</v>
      </c>
      <c r="V7" s="60">
        <f t="shared" si="11"/>
        <v>0.08</v>
      </c>
      <c r="W7" s="60">
        <f t="shared" si="12"/>
        <v>0.08</v>
      </c>
      <c r="X7" s="60">
        <f t="shared" si="13"/>
        <v>0.08</v>
      </c>
      <c r="Y7" s="60">
        <f t="shared" si="14"/>
        <v>7.0000000000000007E-2</v>
      </c>
      <c r="Z7" s="60">
        <f t="shared" si="15"/>
        <v>0.08</v>
      </c>
      <c r="AA7" s="60">
        <f t="shared" si="16"/>
        <v>7.0000000000000007E-2</v>
      </c>
      <c r="AB7" s="60">
        <f t="shared" si="17"/>
        <v>0.08</v>
      </c>
      <c r="AC7" s="60">
        <f t="shared" si="18"/>
        <v>0.08</v>
      </c>
      <c r="AD7" s="60">
        <f t="shared" si="19"/>
        <v>0.1</v>
      </c>
      <c r="AE7" s="60">
        <f t="shared" si="20"/>
        <v>7.0000000000000007E-2</v>
      </c>
      <c r="AF7" s="60">
        <f t="shared" si="21"/>
        <v>0.08</v>
      </c>
      <c r="AG7" s="60">
        <f t="shared" si="22"/>
        <v>7.0000000000000007E-2</v>
      </c>
      <c r="AH7" s="60">
        <f t="shared" si="23"/>
        <v>7.0000000000000007E-2</v>
      </c>
      <c r="AI7" s="60">
        <f t="shared" si="24"/>
        <v>0.08</v>
      </c>
      <c r="AJ7" s="60">
        <f t="shared" si="25"/>
        <v>7.0000000000000007E-2</v>
      </c>
    </row>
    <row r="8" spans="1:36" ht="12.95" customHeight="1" x14ac:dyDescent="0.15">
      <c r="A8" s="59">
        <v>795</v>
      </c>
      <c r="B8" s="77" t="s">
        <v>115</v>
      </c>
      <c r="C8" s="77"/>
      <c r="D8" s="59">
        <v>12</v>
      </c>
      <c r="E8" s="59">
        <v>13</v>
      </c>
      <c r="F8" s="4">
        <f t="shared" si="0"/>
        <v>7.0000000000000007E-2</v>
      </c>
      <c r="G8" s="5" t="s">
        <v>100</v>
      </c>
      <c r="H8" s="59" t="s">
        <v>51</v>
      </c>
      <c r="I8" s="59"/>
      <c r="J8" s="1" t="s">
        <v>15</v>
      </c>
      <c r="K8" s="60">
        <f t="shared" si="1"/>
        <v>0.08</v>
      </c>
      <c r="L8" s="60">
        <f t="shared" si="2"/>
        <v>0.08</v>
      </c>
      <c r="M8" s="60">
        <f t="shared" si="3"/>
        <v>0.08</v>
      </c>
      <c r="N8" s="60">
        <f t="shared" si="4"/>
        <v>0.08</v>
      </c>
      <c r="O8" s="60">
        <f t="shared" si="5"/>
        <v>0.08</v>
      </c>
      <c r="P8" s="60">
        <f t="shared" si="26"/>
        <v>0.08</v>
      </c>
      <c r="Q8" s="60">
        <f t="shared" si="6"/>
        <v>0.08</v>
      </c>
      <c r="R8" s="60">
        <f t="shared" si="7"/>
        <v>0.08</v>
      </c>
      <c r="S8" s="60">
        <f t="shared" si="8"/>
        <v>0.08</v>
      </c>
      <c r="T8" s="60">
        <f t="shared" si="9"/>
        <v>0.08</v>
      </c>
      <c r="U8" s="60">
        <f t="shared" si="10"/>
        <v>0.08</v>
      </c>
      <c r="V8" s="60">
        <f t="shared" si="11"/>
        <v>0.08</v>
      </c>
      <c r="W8" s="60">
        <f t="shared" si="12"/>
        <v>0.08</v>
      </c>
      <c r="X8" s="60">
        <f t="shared" si="13"/>
        <v>0.08</v>
      </c>
      <c r="Y8" s="60">
        <f t="shared" si="14"/>
        <v>7.0000000000000007E-2</v>
      </c>
      <c r="Z8" s="60">
        <f t="shared" si="15"/>
        <v>0.08</v>
      </c>
      <c r="AA8" s="60">
        <f t="shared" si="16"/>
        <v>7.0000000000000007E-2</v>
      </c>
      <c r="AB8" s="60">
        <f t="shared" si="17"/>
        <v>0.08</v>
      </c>
      <c r="AC8" s="60">
        <f t="shared" si="18"/>
        <v>0.08</v>
      </c>
      <c r="AD8" s="60">
        <f t="shared" si="19"/>
        <v>0.1</v>
      </c>
      <c r="AE8" s="60">
        <f t="shared" si="20"/>
        <v>7.0000000000000007E-2</v>
      </c>
      <c r="AF8" s="60">
        <f t="shared" si="21"/>
        <v>0.08</v>
      </c>
      <c r="AG8" s="60">
        <f t="shared" si="22"/>
        <v>7.0000000000000007E-2</v>
      </c>
      <c r="AH8" s="60">
        <f t="shared" si="23"/>
        <v>7.0000000000000007E-2</v>
      </c>
      <c r="AI8" s="60">
        <f t="shared" si="24"/>
        <v>0.08</v>
      </c>
      <c r="AJ8" s="60">
        <f t="shared" si="25"/>
        <v>7.0000000000000007E-2</v>
      </c>
    </row>
    <row r="9" spans="1:36" ht="12.95" customHeight="1" x14ac:dyDescent="0.15">
      <c r="A9" s="59">
        <v>796</v>
      </c>
      <c r="B9" s="77" t="s">
        <v>115</v>
      </c>
      <c r="C9" s="77"/>
      <c r="D9" s="59">
        <v>10</v>
      </c>
      <c r="E9" s="59">
        <v>9</v>
      </c>
      <c r="F9" s="4">
        <f t="shared" si="0"/>
        <v>0.04</v>
      </c>
      <c r="G9" s="5" t="s">
        <v>100</v>
      </c>
      <c r="H9" s="59" t="s">
        <v>51</v>
      </c>
      <c r="I9" s="5"/>
      <c r="J9" s="1" t="s">
        <v>15</v>
      </c>
      <c r="K9" s="60">
        <f t="shared" si="1"/>
        <v>0.04</v>
      </c>
      <c r="L9" s="60">
        <f t="shared" si="2"/>
        <v>0.04</v>
      </c>
      <c r="M9" s="60">
        <f t="shared" si="3"/>
        <v>0.04</v>
      </c>
      <c r="N9" s="60">
        <f t="shared" si="4"/>
        <v>0.04</v>
      </c>
      <c r="O9" s="60">
        <f t="shared" si="5"/>
        <v>0.04</v>
      </c>
      <c r="P9" s="60">
        <f t="shared" si="26"/>
        <v>0.04</v>
      </c>
      <c r="Q9" s="60">
        <f t="shared" si="6"/>
        <v>0.04</v>
      </c>
      <c r="R9" s="60">
        <f t="shared" si="7"/>
        <v>0.04</v>
      </c>
      <c r="S9" s="60">
        <f t="shared" si="8"/>
        <v>0.04</v>
      </c>
      <c r="T9" s="60">
        <f t="shared" si="9"/>
        <v>0.04</v>
      </c>
      <c r="U9" s="60">
        <f t="shared" si="10"/>
        <v>0.04</v>
      </c>
      <c r="V9" s="60">
        <f t="shared" si="11"/>
        <v>0.04</v>
      </c>
      <c r="W9" s="60">
        <f t="shared" si="12"/>
        <v>0.04</v>
      </c>
      <c r="X9" s="60">
        <f t="shared" si="13"/>
        <v>0.04</v>
      </c>
      <c r="Y9" s="60">
        <f t="shared" si="14"/>
        <v>0.03</v>
      </c>
      <c r="Z9" s="60">
        <f t="shared" si="15"/>
        <v>0.04</v>
      </c>
      <c r="AA9" s="60">
        <f t="shared" si="16"/>
        <v>0.04</v>
      </c>
      <c r="AB9" s="60">
        <f t="shared" si="17"/>
        <v>0.04</v>
      </c>
      <c r="AC9" s="60">
        <f t="shared" si="18"/>
        <v>0.04</v>
      </c>
      <c r="AD9" s="60">
        <f t="shared" si="19"/>
        <v>0.05</v>
      </c>
      <c r="AE9" s="60">
        <f t="shared" si="20"/>
        <v>0.03</v>
      </c>
      <c r="AF9" s="60">
        <f t="shared" si="21"/>
        <v>0.04</v>
      </c>
      <c r="AG9" s="60">
        <f t="shared" si="22"/>
        <v>0.04</v>
      </c>
      <c r="AH9" s="60">
        <f t="shared" si="23"/>
        <v>0.03</v>
      </c>
      <c r="AI9" s="60">
        <f t="shared" si="24"/>
        <v>0.04</v>
      </c>
      <c r="AJ9" s="60">
        <f t="shared" si="25"/>
        <v>0.04</v>
      </c>
    </row>
    <row r="10" spans="1:36" ht="12.95" customHeight="1" x14ac:dyDescent="0.15">
      <c r="A10" s="59">
        <v>797</v>
      </c>
      <c r="B10" s="77" t="s">
        <v>127</v>
      </c>
      <c r="C10" s="77"/>
      <c r="D10" s="59">
        <v>8</v>
      </c>
      <c r="E10" s="59">
        <v>9</v>
      </c>
      <c r="F10" s="4">
        <f t="shared" si="0"/>
        <v>0.02</v>
      </c>
      <c r="G10" s="5" t="s">
        <v>100</v>
      </c>
      <c r="H10" s="59" t="s">
        <v>51</v>
      </c>
      <c r="I10" s="5"/>
      <c r="J10" s="1" t="s">
        <v>15</v>
      </c>
      <c r="K10" s="60">
        <f t="shared" si="1"/>
        <v>0.03</v>
      </c>
      <c r="L10" s="60">
        <f t="shared" si="2"/>
        <v>0.03</v>
      </c>
      <c r="M10" s="60">
        <f t="shared" si="3"/>
        <v>0.03</v>
      </c>
      <c r="N10" s="60">
        <f t="shared" si="4"/>
        <v>0.03</v>
      </c>
      <c r="O10" s="60">
        <f t="shared" si="5"/>
        <v>0.03</v>
      </c>
      <c r="P10" s="60">
        <f t="shared" si="26"/>
        <v>0.03</v>
      </c>
      <c r="Q10" s="60">
        <f t="shared" si="6"/>
        <v>0.03</v>
      </c>
      <c r="R10" s="60">
        <f t="shared" si="7"/>
        <v>0.02</v>
      </c>
      <c r="S10" s="60">
        <f t="shared" si="8"/>
        <v>0.03</v>
      </c>
      <c r="T10" s="60">
        <f t="shared" si="9"/>
        <v>0.03</v>
      </c>
      <c r="U10" s="60">
        <f t="shared" si="10"/>
        <v>0.03</v>
      </c>
      <c r="V10" s="60">
        <f t="shared" si="11"/>
        <v>0.03</v>
      </c>
      <c r="W10" s="60">
        <f t="shared" si="12"/>
        <v>0.03</v>
      </c>
      <c r="X10" s="60">
        <f t="shared" si="13"/>
        <v>0.03</v>
      </c>
      <c r="Y10" s="60">
        <f t="shared" si="14"/>
        <v>0.02</v>
      </c>
      <c r="Z10" s="60">
        <f t="shared" si="15"/>
        <v>0.03</v>
      </c>
      <c r="AA10" s="60">
        <f t="shared" si="16"/>
        <v>0.02</v>
      </c>
      <c r="AB10" s="60">
        <f t="shared" si="17"/>
        <v>0.02</v>
      </c>
      <c r="AC10" s="60">
        <f t="shared" si="18"/>
        <v>0.02</v>
      </c>
      <c r="AD10" s="60">
        <f t="shared" si="19"/>
        <v>0.03</v>
      </c>
      <c r="AE10" s="60">
        <f t="shared" si="20"/>
        <v>0.02</v>
      </c>
      <c r="AF10" s="60">
        <f t="shared" si="21"/>
        <v>0.02</v>
      </c>
      <c r="AG10" s="60">
        <f t="shared" si="22"/>
        <v>0.02</v>
      </c>
      <c r="AH10" s="60">
        <f t="shared" si="23"/>
        <v>0.02</v>
      </c>
      <c r="AI10" s="60">
        <f t="shared" si="24"/>
        <v>0.03</v>
      </c>
      <c r="AJ10" s="60">
        <f t="shared" si="25"/>
        <v>0.02</v>
      </c>
    </row>
    <row r="11" spans="1:36" ht="12.95" customHeight="1" x14ac:dyDescent="0.15">
      <c r="A11" s="59">
        <v>798</v>
      </c>
      <c r="B11" s="77" t="s">
        <v>127</v>
      </c>
      <c r="C11" s="77"/>
      <c r="D11" s="59">
        <v>8</v>
      </c>
      <c r="E11" s="59">
        <v>8</v>
      </c>
      <c r="F11" s="4">
        <f t="shared" si="0"/>
        <v>0.02</v>
      </c>
      <c r="G11" s="5" t="s">
        <v>100</v>
      </c>
      <c r="H11" s="59" t="s">
        <v>51</v>
      </c>
      <c r="I11" s="59"/>
      <c r="J11" s="1" t="s">
        <v>15</v>
      </c>
      <c r="K11" s="60">
        <f t="shared" si="1"/>
        <v>0.02</v>
      </c>
      <c r="L11" s="60">
        <f t="shared" si="2"/>
        <v>0.02</v>
      </c>
      <c r="M11" s="60">
        <f t="shared" si="3"/>
        <v>0.02</v>
      </c>
      <c r="N11" s="60">
        <f t="shared" si="4"/>
        <v>0.02</v>
      </c>
      <c r="O11" s="60">
        <f t="shared" si="5"/>
        <v>0.02</v>
      </c>
      <c r="P11" s="60">
        <f t="shared" si="26"/>
        <v>0.02</v>
      </c>
      <c r="Q11" s="60">
        <f t="shared" si="6"/>
        <v>0.02</v>
      </c>
      <c r="R11" s="60">
        <f t="shared" si="7"/>
        <v>0.02</v>
      </c>
      <c r="S11" s="60">
        <f t="shared" si="8"/>
        <v>0.02</v>
      </c>
      <c r="T11" s="60">
        <f t="shared" si="9"/>
        <v>0.02</v>
      </c>
      <c r="U11" s="60">
        <f t="shared" si="10"/>
        <v>0.02</v>
      </c>
      <c r="V11" s="60">
        <f t="shared" si="11"/>
        <v>0.02</v>
      </c>
      <c r="W11" s="60">
        <f t="shared" si="12"/>
        <v>0.02</v>
      </c>
      <c r="X11" s="60">
        <f t="shared" si="13"/>
        <v>0.02</v>
      </c>
      <c r="Y11" s="60">
        <f t="shared" si="14"/>
        <v>0.02</v>
      </c>
      <c r="Z11" s="60">
        <f t="shared" si="15"/>
        <v>0.02</v>
      </c>
      <c r="AA11" s="60">
        <f t="shared" si="16"/>
        <v>0.02</v>
      </c>
      <c r="AB11" s="60">
        <f t="shared" si="17"/>
        <v>0.02</v>
      </c>
      <c r="AC11" s="60">
        <f t="shared" si="18"/>
        <v>0.02</v>
      </c>
      <c r="AD11" s="60">
        <f t="shared" si="19"/>
        <v>0.03</v>
      </c>
      <c r="AE11" s="60">
        <f t="shared" si="20"/>
        <v>0.02</v>
      </c>
      <c r="AF11" s="60">
        <f t="shared" si="21"/>
        <v>0.02</v>
      </c>
      <c r="AG11" s="60">
        <f t="shared" si="22"/>
        <v>0.02</v>
      </c>
      <c r="AH11" s="60">
        <f t="shared" si="23"/>
        <v>0.02</v>
      </c>
      <c r="AI11" s="60">
        <f t="shared" si="24"/>
        <v>0.02</v>
      </c>
      <c r="AJ11" s="60">
        <f t="shared" si="25"/>
        <v>0.02</v>
      </c>
    </row>
    <row r="12" spans="1:36" ht="12.95" customHeight="1" x14ac:dyDescent="0.15">
      <c r="A12" s="59">
        <v>799</v>
      </c>
      <c r="B12" s="77" t="s">
        <v>138</v>
      </c>
      <c r="C12" s="77"/>
      <c r="D12" s="59">
        <v>12</v>
      </c>
      <c r="E12" s="59">
        <v>12</v>
      </c>
      <c r="F12" s="4">
        <f t="shared" si="0"/>
        <v>7.0000000000000007E-2</v>
      </c>
      <c r="G12" s="5" t="s">
        <v>100</v>
      </c>
      <c r="H12" s="59"/>
      <c r="I12" s="5"/>
      <c r="J12" s="1" t="s">
        <v>15</v>
      </c>
      <c r="K12" s="60">
        <f t="shared" si="1"/>
        <v>7.0000000000000007E-2</v>
      </c>
      <c r="L12" s="60">
        <f t="shared" si="2"/>
        <v>7.0000000000000007E-2</v>
      </c>
      <c r="M12" s="60">
        <f t="shared" si="3"/>
        <v>7.0000000000000007E-2</v>
      </c>
      <c r="N12" s="60">
        <f t="shared" si="4"/>
        <v>0.08</v>
      </c>
      <c r="O12" s="60">
        <f t="shared" si="5"/>
        <v>0.08</v>
      </c>
      <c r="P12" s="60">
        <f t="shared" si="26"/>
        <v>7.0000000000000007E-2</v>
      </c>
      <c r="Q12" s="60">
        <f t="shared" si="6"/>
        <v>7.0000000000000007E-2</v>
      </c>
      <c r="R12" s="60">
        <f t="shared" si="7"/>
        <v>7.0000000000000007E-2</v>
      </c>
      <c r="S12" s="60">
        <f t="shared" si="8"/>
        <v>7.0000000000000007E-2</v>
      </c>
      <c r="T12" s="60">
        <f t="shared" si="9"/>
        <v>7.0000000000000007E-2</v>
      </c>
      <c r="U12" s="60">
        <f t="shared" si="10"/>
        <v>7.0000000000000007E-2</v>
      </c>
      <c r="V12" s="60">
        <f t="shared" si="11"/>
        <v>7.0000000000000007E-2</v>
      </c>
      <c r="W12" s="60">
        <f t="shared" si="12"/>
        <v>7.0000000000000007E-2</v>
      </c>
      <c r="X12" s="60">
        <f t="shared" si="13"/>
        <v>7.0000000000000007E-2</v>
      </c>
      <c r="Y12" s="60">
        <f t="shared" si="14"/>
        <v>0.06</v>
      </c>
      <c r="Z12" s="60">
        <f t="shared" si="15"/>
        <v>7.0000000000000007E-2</v>
      </c>
      <c r="AA12" s="60">
        <f t="shared" si="16"/>
        <v>7.0000000000000007E-2</v>
      </c>
      <c r="AB12" s="60">
        <f t="shared" si="17"/>
        <v>7.0000000000000007E-2</v>
      </c>
      <c r="AC12" s="60">
        <f t="shared" si="18"/>
        <v>7.0000000000000007E-2</v>
      </c>
      <c r="AD12" s="60">
        <f t="shared" si="19"/>
        <v>0.09</v>
      </c>
      <c r="AE12" s="60">
        <f t="shared" si="20"/>
        <v>0.06</v>
      </c>
      <c r="AF12" s="60">
        <f t="shared" si="21"/>
        <v>7.0000000000000007E-2</v>
      </c>
      <c r="AG12" s="60">
        <f t="shared" si="22"/>
        <v>0.06</v>
      </c>
      <c r="AH12" s="60">
        <f t="shared" si="23"/>
        <v>7.0000000000000007E-2</v>
      </c>
      <c r="AI12" s="60">
        <f t="shared" si="24"/>
        <v>7.0000000000000007E-2</v>
      </c>
      <c r="AJ12" s="60">
        <f t="shared" si="25"/>
        <v>7.0000000000000007E-2</v>
      </c>
    </row>
    <row r="13" spans="1:36" ht="12.95" customHeight="1" x14ac:dyDescent="0.15">
      <c r="A13" s="59">
        <v>800</v>
      </c>
      <c r="B13" s="77" t="s">
        <v>118</v>
      </c>
      <c r="C13" s="77"/>
      <c r="D13" s="59">
        <v>8</v>
      </c>
      <c r="E13" s="59">
        <v>7</v>
      </c>
      <c r="F13" s="4">
        <f t="shared" si="0"/>
        <v>0.02</v>
      </c>
      <c r="G13" s="5" t="s">
        <v>100</v>
      </c>
      <c r="H13" s="59" t="s">
        <v>51</v>
      </c>
      <c r="I13" s="5"/>
      <c r="J13" s="1" t="s">
        <v>15</v>
      </c>
      <c r="K13" s="60">
        <f t="shared" si="1"/>
        <v>0.02</v>
      </c>
      <c r="L13" s="60">
        <f t="shared" si="2"/>
        <v>0.02</v>
      </c>
      <c r="M13" s="60">
        <f t="shared" si="3"/>
        <v>0.02</v>
      </c>
      <c r="N13" s="60">
        <f t="shared" si="4"/>
        <v>0.02</v>
      </c>
      <c r="O13" s="60">
        <f t="shared" si="5"/>
        <v>0.02</v>
      </c>
      <c r="P13" s="60">
        <f t="shared" si="26"/>
        <v>0.02</v>
      </c>
      <c r="Q13" s="60">
        <f t="shared" si="6"/>
        <v>0.02</v>
      </c>
      <c r="R13" s="60">
        <f t="shared" si="7"/>
        <v>0.02</v>
      </c>
      <c r="S13" s="60">
        <f t="shared" si="8"/>
        <v>0.02</v>
      </c>
      <c r="T13" s="60">
        <f t="shared" si="9"/>
        <v>0.02</v>
      </c>
      <c r="U13" s="60">
        <f t="shared" si="10"/>
        <v>0.02</v>
      </c>
      <c r="V13" s="60">
        <f t="shared" si="11"/>
        <v>0.02</v>
      </c>
      <c r="W13" s="60">
        <f t="shared" si="12"/>
        <v>0.02</v>
      </c>
      <c r="X13" s="60">
        <f t="shared" si="13"/>
        <v>0.02</v>
      </c>
      <c r="Y13" s="60">
        <f t="shared" si="14"/>
        <v>0.02</v>
      </c>
      <c r="Z13" s="60">
        <f t="shared" si="15"/>
        <v>0.02</v>
      </c>
      <c r="AA13" s="60">
        <f t="shared" si="16"/>
        <v>0.02</v>
      </c>
      <c r="AB13" s="60">
        <f t="shared" si="17"/>
        <v>0.02</v>
      </c>
      <c r="AC13" s="60">
        <f t="shared" si="18"/>
        <v>0.02</v>
      </c>
      <c r="AD13" s="60">
        <f t="shared" si="19"/>
        <v>0.03</v>
      </c>
      <c r="AE13" s="60">
        <f t="shared" si="20"/>
        <v>0.02</v>
      </c>
      <c r="AF13" s="60">
        <f t="shared" si="21"/>
        <v>0.02</v>
      </c>
      <c r="AG13" s="60">
        <f t="shared" si="22"/>
        <v>0.02</v>
      </c>
      <c r="AH13" s="60">
        <f t="shared" si="23"/>
        <v>0.02</v>
      </c>
      <c r="AI13" s="60">
        <f t="shared" si="24"/>
        <v>0.02</v>
      </c>
      <c r="AJ13" s="60">
        <f t="shared" si="25"/>
        <v>0.02</v>
      </c>
    </row>
    <row r="14" spans="1:36" ht="12.95" customHeight="1" x14ac:dyDescent="0.15">
      <c r="A14" s="59">
        <v>801</v>
      </c>
      <c r="B14" s="77" t="s">
        <v>115</v>
      </c>
      <c r="C14" s="77"/>
      <c r="D14" s="59">
        <v>10</v>
      </c>
      <c r="E14" s="59">
        <v>13</v>
      </c>
      <c r="F14" s="4">
        <f t="shared" si="0"/>
        <v>0.05</v>
      </c>
      <c r="G14" s="5" t="s">
        <v>100</v>
      </c>
      <c r="H14" s="59"/>
      <c r="I14" s="59"/>
      <c r="J14" s="1" t="s">
        <v>15</v>
      </c>
      <c r="K14" s="60">
        <f t="shared" si="1"/>
        <v>0.06</v>
      </c>
      <c r="L14" s="60">
        <f t="shared" si="2"/>
        <v>0.06</v>
      </c>
      <c r="M14" s="60">
        <f t="shared" si="3"/>
        <v>0.06</v>
      </c>
      <c r="N14" s="60">
        <f t="shared" si="4"/>
        <v>0.06</v>
      </c>
      <c r="O14" s="60">
        <f t="shared" si="5"/>
        <v>0.06</v>
      </c>
      <c r="P14" s="60">
        <f t="shared" si="26"/>
        <v>0.06</v>
      </c>
      <c r="Q14" s="60">
        <f t="shared" si="6"/>
        <v>0.05</v>
      </c>
      <c r="R14" s="60">
        <f t="shared" si="7"/>
        <v>0.05</v>
      </c>
      <c r="S14" s="60">
        <f t="shared" si="8"/>
        <v>0.06</v>
      </c>
      <c r="T14" s="60">
        <f t="shared" si="9"/>
        <v>0.06</v>
      </c>
      <c r="U14" s="60">
        <f t="shared" si="10"/>
        <v>0.05</v>
      </c>
      <c r="V14" s="60">
        <f t="shared" si="11"/>
        <v>0.06</v>
      </c>
      <c r="W14" s="60">
        <f t="shared" si="12"/>
        <v>0.06</v>
      </c>
      <c r="X14" s="60">
        <f t="shared" si="13"/>
        <v>0.06</v>
      </c>
      <c r="Y14" s="60">
        <f t="shared" si="14"/>
        <v>0.05</v>
      </c>
      <c r="Z14" s="60">
        <f t="shared" si="15"/>
        <v>0.06</v>
      </c>
      <c r="AA14" s="60">
        <f t="shared" si="16"/>
        <v>0.05</v>
      </c>
      <c r="AB14" s="60">
        <f t="shared" si="17"/>
        <v>0.05</v>
      </c>
      <c r="AC14" s="60">
        <f t="shared" si="18"/>
        <v>0.05</v>
      </c>
      <c r="AD14" s="60">
        <f t="shared" si="19"/>
        <v>7.0000000000000007E-2</v>
      </c>
      <c r="AE14" s="60">
        <f t="shared" si="20"/>
        <v>0.05</v>
      </c>
      <c r="AF14" s="60">
        <f t="shared" si="21"/>
        <v>0.05</v>
      </c>
      <c r="AG14" s="60">
        <f t="shared" si="22"/>
        <v>0.05</v>
      </c>
      <c r="AH14" s="60">
        <f t="shared" si="23"/>
        <v>0.05</v>
      </c>
      <c r="AI14" s="60">
        <f t="shared" si="24"/>
        <v>0.06</v>
      </c>
      <c r="AJ14" s="60">
        <f t="shared" si="25"/>
        <v>0.05</v>
      </c>
    </row>
    <row r="15" spans="1:36" ht="12.95" customHeight="1" x14ac:dyDescent="0.15">
      <c r="A15" s="59">
        <v>802</v>
      </c>
      <c r="B15" s="77" t="s">
        <v>115</v>
      </c>
      <c r="C15" s="77"/>
      <c r="D15" s="59">
        <v>6</v>
      </c>
      <c r="E15" s="59">
        <v>8</v>
      </c>
      <c r="F15" s="4">
        <f t="shared" si="0"/>
        <v>0.01</v>
      </c>
      <c r="G15" s="5" t="s">
        <v>100</v>
      </c>
      <c r="H15" s="59" t="s">
        <v>51</v>
      </c>
      <c r="I15" s="59"/>
      <c r="J15" s="1" t="s">
        <v>15</v>
      </c>
      <c r="K15" s="60">
        <f t="shared" si="1"/>
        <v>0.01</v>
      </c>
      <c r="L15" s="60">
        <f t="shared" si="2"/>
        <v>0.01</v>
      </c>
      <c r="M15" s="60">
        <f t="shared" si="3"/>
        <v>0.01</v>
      </c>
      <c r="N15" s="60">
        <f t="shared" si="4"/>
        <v>0.01</v>
      </c>
      <c r="O15" s="60">
        <f t="shared" si="5"/>
        <v>0.01</v>
      </c>
      <c r="P15" s="60">
        <f t="shared" si="26"/>
        <v>0.01</v>
      </c>
      <c r="Q15" s="60">
        <f t="shared" si="6"/>
        <v>0.01</v>
      </c>
      <c r="R15" s="60">
        <f t="shared" si="7"/>
        <v>0.01</v>
      </c>
      <c r="S15" s="60">
        <f t="shared" si="8"/>
        <v>0.01</v>
      </c>
      <c r="T15" s="60">
        <f t="shared" si="9"/>
        <v>0.01</v>
      </c>
      <c r="U15" s="60">
        <f t="shared" si="10"/>
        <v>0.01</v>
      </c>
      <c r="V15" s="60">
        <f t="shared" si="11"/>
        <v>0.01</v>
      </c>
      <c r="W15" s="60">
        <f t="shared" si="12"/>
        <v>0.01</v>
      </c>
      <c r="X15" s="60">
        <f t="shared" si="13"/>
        <v>0.01</v>
      </c>
      <c r="Y15" s="60">
        <f t="shared" si="14"/>
        <v>0.01</v>
      </c>
      <c r="Z15" s="60">
        <f t="shared" si="15"/>
        <v>0.01</v>
      </c>
      <c r="AA15" s="60">
        <f t="shared" si="16"/>
        <v>0.01</v>
      </c>
      <c r="AB15" s="60">
        <f t="shared" si="17"/>
        <v>0.01</v>
      </c>
      <c r="AC15" s="60">
        <f t="shared" si="18"/>
        <v>0.01</v>
      </c>
      <c r="AD15" s="60">
        <f t="shared" si="19"/>
        <v>0.02</v>
      </c>
      <c r="AE15" s="60">
        <f t="shared" si="20"/>
        <v>0.01</v>
      </c>
      <c r="AF15" s="60">
        <f t="shared" si="21"/>
        <v>0.01</v>
      </c>
      <c r="AG15" s="60">
        <f t="shared" si="22"/>
        <v>0.01</v>
      </c>
      <c r="AH15" s="60">
        <f t="shared" si="23"/>
        <v>0.01</v>
      </c>
      <c r="AI15" s="60">
        <f t="shared" si="24"/>
        <v>0.01</v>
      </c>
      <c r="AJ15" s="60">
        <f t="shared" si="25"/>
        <v>0.01</v>
      </c>
    </row>
    <row r="16" spans="1:36" ht="12.95" customHeight="1" x14ac:dyDescent="0.15">
      <c r="A16" s="59">
        <v>803</v>
      </c>
      <c r="B16" s="77" t="s">
        <v>115</v>
      </c>
      <c r="C16" s="77"/>
      <c r="D16" s="59">
        <v>10</v>
      </c>
      <c r="E16" s="59">
        <v>10</v>
      </c>
      <c r="F16" s="4">
        <f t="shared" si="0"/>
        <v>0.04</v>
      </c>
      <c r="G16" s="5" t="s">
        <v>100</v>
      </c>
      <c r="H16" s="59" t="s">
        <v>51</v>
      </c>
      <c r="I16" s="59"/>
      <c r="J16" s="1" t="s">
        <v>15</v>
      </c>
      <c r="K16" s="60">
        <f t="shared" si="1"/>
        <v>0.04</v>
      </c>
      <c r="L16" s="60">
        <f t="shared" si="2"/>
        <v>0.04</v>
      </c>
      <c r="M16" s="60">
        <f t="shared" si="3"/>
        <v>0.04</v>
      </c>
      <c r="N16" s="60">
        <f t="shared" si="4"/>
        <v>0.05</v>
      </c>
      <c r="O16" s="60">
        <f t="shared" si="5"/>
        <v>0.05</v>
      </c>
      <c r="P16" s="60">
        <f t="shared" si="26"/>
        <v>0.04</v>
      </c>
      <c r="Q16" s="60">
        <f t="shared" si="6"/>
        <v>0.04</v>
      </c>
      <c r="R16" s="60">
        <f t="shared" si="7"/>
        <v>0.04</v>
      </c>
      <c r="S16" s="60">
        <f t="shared" si="8"/>
        <v>0.04</v>
      </c>
      <c r="T16" s="60">
        <f t="shared" si="9"/>
        <v>0.04</v>
      </c>
      <c r="U16" s="60">
        <f t="shared" si="10"/>
        <v>0.04</v>
      </c>
      <c r="V16" s="60">
        <f t="shared" si="11"/>
        <v>0.04</v>
      </c>
      <c r="W16" s="60">
        <f t="shared" si="12"/>
        <v>0.04</v>
      </c>
      <c r="X16" s="60">
        <f t="shared" si="13"/>
        <v>0.04</v>
      </c>
      <c r="Y16" s="60">
        <f t="shared" si="14"/>
        <v>0.04</v>
      </c>
      <c r="Z16" s="60">
        <f t="shared" si="15"/>
        <v>0.04</v>
      </c>
      <c r="AA16" s="60">
        <f t="shared" si="16"/>
        <v>0.04</v>
      </c>
      <c r="AB16" s="60">
        <f t="shared" si="17"/>
        <v>0.04</v>
      </c>
      <c r="AC16" s="60">
        <f t="shared" si="18"/>
        <v>0.04</v>
      </c>
      <c r="AD16" s="60">
        <f t="shared" si="19"/>
        <v>0.06</v>
      </c>
      <c r="AE16" s="60">
        <f t="shared" si="20"/>
        <v>0.04</v>
      </c>
      <c r="AF16" s="60">
        <f t="shared" si="21"/>
        <v>0.04</v>
      </c>
      <c r="AG16" s="60">
        <f t="shared" si="22"/>
        <v>0.04</v>
      </c>
      <c r="AH16" s="60">
        <f t="shared" si="23"/>
        <v>0.04</v>
      </c>
      <c r="AI16" s="60">
        <f t="shared" si="24"/>
        <v>0.04</v>
      </c>
      <c r="AJ16" s="60">
        <f t="shared" si="25"/>
        <v>0.04</v>
      </c>
    </row>
    <row r="17" spans="1:36" ht="12.95" customHeight="1" x14ac:dyDescent="0.15">
      <c r="A17" s="59">
        <v>804</v>
      </c>
      <c r="B17" s="77" t="s">
        <v>115</v>
      </c>
      <c r="C17" s="77"/>
      <c r="D17" s="59">
        <v>6</v>
      </c>
      <c r="E17" s="59">
        <v>7</v>
      </c>
      <c r="F17" s="4">
        <f t="shared" si="0"/>
        <v>0.01</v>
      </c>
      <c r="G17" s="5"/>
      <c r="H17" s="59" t="s">
        <v>51</v>
      </c>
      <c r="I17" s="59"/>
      <c r="J17" s="1" t="s">
        <v>15</v>
      </c>
      <c r="K17" s="60">
        <f t="shared" si="1"/>
        <v>0.01</v>
      </c>
      <c r="L17" s="60">
        <f t="shared" si="2"/>
        <v>0.01</v>
      </c>
      <c r="M17" s="60">
        <f t="shared" si="3"/>
        <v>0.01</v>
      </c>
      <c r="N17" s="60">
        <f t="shared" si="4"/>
        <v>0.01</v>
      </c>
      <c r="O17" s="60">
        <f t="shared" si="5"/>
        <v>0.01</v>
      </c>
      <c r="P17" s="60">
        <f t="shared" si="26"/>
        <v>0.01</v>
      </c>
      <c r="Q17" s="60">
        <f t="shared" si="6"/>
        <v>0.01</v>
      </c>
      <c r="R17" s="60">
        <f t="shared" si="7"/>
        <v>0.01</v>
      </c>
      <c r="S17" s="60">
        <f t="shared" si="8"/>
        <v>0.01</v>
      </c>
      <c r="T17" s="60">
        <f t="shared" si="9"/>
        <v>0.01</v>
      </c>
      <c r="U17" s="60">
        <f t="shared" si="10"/>
        <v>0.01</v>
      </c>
      <c r="V17" s="60">
        <f t="shared" si="11"/>
        <v>0.01</v>
      </c>
      <c r="W17" s="60">
        <f t="shared" si="12"/>
        <v>0.01</v>
      </c>
      <c r="X17" s="60">
        <f t="shared" si="13"/>
        <v>0.01</v>
      </c>
      <c r="Y17" s="60">
        <f t="shared" si="14"/>
        <v>0.01</v>
      </c>
      <c r="Z17" s="60">
        <f t="shared" si="15"/>
        <v>0.01</v>
      </c>
      <c r="AA17" s="60">
        <f t="shared" si="16"/>
        <v>0.01</v>
      </c>
      <c r="AB17" s="60">
        <f t="shared" si="17"/>
        <v>0.01</v>
      </c>
      <c r="AC17" s="60">
        <f t="shared" si="18"/>
        <v>0.01</v>
      </c>
      <c r="AD17" s="60">
        <f t="shared" si="19"/>
        <v>0.02</v>
      </c>
      <c r="AE17" s="60">
        <f t="shared" si="20"/>
        <v>0.01</v>
      </c>
      <c r="AF17" s="60">
        <f t="shared" si="21"/>
        <v>0.01</v>
      </c>
      <c r="AG17" s="60">
        <f t="shared" si="22"/>
        <v>0.01</v>
      </c>
      <c r="AH17" s="60">
        <f t="shared" si="23"/>
        <v>0.01</v>
      </c>
      <c r="AI17" s="60">
        <f t="shared" si="24"/>
        <v>0.01</v>
      </c>
      <c r="AJ17" s="60">
        <f t="shared" si="25"/>
        <v>0.01</v>
      </c>
    </row>
    <row r="18" spans="1:36" ht="12.95" customHeight="1" x14ac:dyDescent="0.15">
      <c r="A18" s="59">
        <v>805</v>
      </c>
      <c r="B18" s="77" t="s">
        <v>127</v>
      </c>
      <c r="C18" s="77"/>
      <c r="D18" s="59">
        <v>8</v>
      </c>
      <c r="E18" s="59">
        <v>11</v>
      </c>
      <c r="F18" s="4">
        <f t="shared" si="0"/>
        <v>0.03</v>
      </c>
      <c r="G18" s="5"/>
      <c r="H18" s="59" t="s">
        <v>51</v>
      </c>
      <c r="I18" s="59"/>
      <c r="J18" s="1" t="s">
        <v>15</v>
      </c>
      <c r="K18" s="60">
        <f t="shared" si="1"/>
        <v>0.03</v>
      </c>
      <c r="L18" s="60">
        <f t="shared" si="2"/>
        <v>0.03</v>
      </c>
      <c r="M18" s="60">
        <f t="shared" si="3"/>
        <v>0.03</v>
      </c>
      <c r="N18" s="60">
        <f t="shared" si="4"/>
        <v>0.03</v>
      </c>
      <c r="O18" s="60">
        <f t="shared" si="5"/>
        <v>0.03</v>
      </c>
      <c r="P18" s="60">
        <f t="shared" si="26"/>
        <v>0.03</v>
      </c>
      <c r="Q18" s="60">
        <f t="shared" si="6"/>
        <v>0.03</v>
      </c>
      <c r="R18" s="60">
        <f t="shared" si="7"/>
        <v>0.03</v>
      </c>
      <c r="S18" s="60">
        <f t="shared" si="8"/>
        <v>0.03</v>
      </c>
      <c r="T18" s="60">
        <f t="shared" si="9"/>
        <v>0.03</v>
      </c>
      <c r="U18" s="60">
        <f t="shared" si="10"/>
        <v>0.03</v>
      </c>
      <c r="V18" s="60">
        <f t="shared" si="11"/>
        <v>0.03</v>
      </c>
      <c r="W18" s="60">
        <f t="shared" si="12"/>
        <v>0.03</v>
      </c>
      <c r="X18" s="60">
        <f t="shared" si="13"/>
        <v>0.03</v>
      </c>
      <c r="Y18" s="60">
        <f t="shared" si="14"/>
        <v>0.02</v>
      </c>
      <c r="Z18" s="60">
        <f t="shared" si="15"/>
        <v>0.03</v>
      </c>
      <c r="AA18" s="60">
        <f t="shared" si="16"/>
        <v>0.03</v>
      </c>
      <c r="AB18" s="60">
        <f t="shared" si="17"/>
        <v>0.03</v>
      </c>
      <c r="AC18" s="60">
        <f t="shared" si="18"/>
        <v>0.03</v>
      </c>
      <c r="AD18" s="60">
        <f t="shared" si="19"/>
        <v>0.04</v>
      </c>
      <c r="AE18" s="60">
        <f t="shared" si="20"/>
        <v>0.03</v>
      </c>
      <c r="AF18" s="60">
        <f t="shared" si="21"/>
        <v>0.03</v>
      </c>
      <c r="AG18" s="60">
        <f t="shared" si="22"/>
        <v>0.03</v>
      </c>
      <c r="AH18" s="60">
        <f t="shared" si="23"/>
        <v>0.03</v>
      </c>
      <c r="AI18" s="60">
        <f t="shared" si="24"/>
        <v>0.03</v>
      </c>
      <c r="AJ18" s="60">
        <f t="shared" si="25"/>
        <v>0.03</v>
      </c>
    </row>
    <row r="19" spans="1:36" ht="12.95" customHeight="1" x14ac:dyDescent="0.15">
      <c r="A19" s="59">
        <v>806</v>
      </c>
      <c r="B19" s="77" t="s">
        <v>115</v>
      </c>
      <c r="C19" s="77"/>
      <c r="D19" s="59">
        <v>14</v>
      </c>
      <c r="E19" s="59">
        <v>13</v>
      </c>
      <c r="F19" s="4">
        <f t="shared" si="0"/>
        <v>0.09</v>
      </c>
      <c r="G19" s="5"/>
      <c r="H19" s="59"/>
      <c r="I19" s="59"/>
      <c r="J19" s="1" t="s">
        <v>15</v>
      </c>
      <c r="K19" s="60">
        <f t="shared" si="1"/>
        <v>0.1</v>
      </c>
      <c r="L19" s="60">
        <f t="shared" si="2"/>
        <v>0.11</v>
      </c>
      <c r="M19" s="60">
        <f t="shared" si="3"/>
        <v>0.11</v>
      </c>
      <c r="N19" s="60">
        <f t="shared" si="4"/>
        <v>0.11</v>
      </c>
      <c r="O19" s="60">
        <f t="shared" si="5"/>
        <v>0.11</v>
      </c>
      <c r="P19" s="60">
        <f t="shared" si="26"/>
        <v>0.11</v>
      </c>
      <c r="Q19" s="60">
        <f t="shared" si="6"/>
        <v>0.1</v>
      </c>
      <c r="R19" s="60">
        <f t="shared" si="7"/>
        <v>0.1</v>
      </c>
      <c r="S19" s="60">
        <f t="shared" si="8"/>
        <v>0.11</v>
      </c>
      <c r="T19" s="60">
        <f t="shared" si="9"/>
        <v>0.11</v>
      </c>
      <c r="U19" s="60">
        <f t="shared" si="10"/>
        <v>0.1</v>
      </c>
      <c r="V19" s="60">
        <f t="shared" si="11"/>
        <v>0.11</v>
      </c>
      <c r="W19" s="60">
        <f t="shared" si="12"/>
        <v>0.11</v>
      </c>
      <c r="X19" s="60">
        <f t="shared" si="13"/>
        <v>0.11</v>
      </c>
      <c r="Y19" s="60">
        <f t="shared" si="14"/>
        <v>0.09</v>
      </c>
      <c r="Z19" s="60">
        <f t="shared" si="15"/>
        <v>0.11</v>
      </c>
      <c r="AA19" s="60">
        <f t="shared" si="16"/>
        <v>0.1</v>
      </c>
      <c r="AB19" s="60">
        <f t="shared" si="17"/>
        <v>0.1</v>
      </c>
      <c r="AC19" s="60">
        <f t="shared" si="18"/>
        <v>0.1</v>
      </c>
      <c r="AD19" s="60">
        <f t="shared" si="19"/>
        <v>0.13</v>
      </c>
      <c r="AE19" s="60">
        <f t="shared" si="20"/>
        <v>0.09</v>
      </c>
      <c r="AF19" s="60">
        <f t="shared" si="21"/>
        <v>0.1</v>
      </c>
      <c r="AG19" s="60">
        <f t="shared" si="22"/>
        <v>0.09</v>
      </c>
      <c r="AH19" s="60">
        <f t="shared" si="23"/>
        <v>0.09</v>
      </c>
      <c r="AI19" s="60">
        <f t="shared" si="24"/>
        <v>0.11</v>
      </c>
      <c r="AJ19" s="60">
        <f t="shared" si="25"/>
        <v>0.09</v>
      </c>
    </row>
    <row r="20" spans="1:36" ht="12.95" customHeight="1" x14ac:dyDescent="0.15">
      <c r="A20" s="59">
        <v>807</v>
      </c>
      <c r="B20" s="77" t="s">
        <v>139</v>
      </c>
      <c r="C20" s="77"/>
      <c r="D20" s="59">
        <v>10</v>
      </c>
      <c r="E20" s="59">
        <v>11</v>
      </c>
      <c r="F20" s="4">
        <f t="shared" si="0"/>
        <v>0.04</v>
      </c>
      <c r="G20" s="5"/>
      <c r="H20" s="59" t="s">
        <v>51</v>
      </c>
      <c r="I20" s="59"/>
      <c r="J20" s="1" t="s">
        <v>15</v>
      </c>
      <c r="K20" s="60">
        <f t="shared" si="1"/>
        <v>0.05</v>
      </c>
      <c r="L20" s="60">
        <f t="shared" si="2"/>
        <v>0.05</v>
      </c>
      <c r="M20" s="60">
        <f t="shared" si="3"/>
        <v>0.05</v>
      </c>
      <c r="N20" s="60">
        <f t="shared" si="4"/>
        <v>0.05</v>
      </c>
      <c r="O20" s="60">
        <f t="shared" si="5"/>
        <v>0.05</v>
      </c>
      <c r="P20" s="60">
        <f t="shared" si="26"/>
        <v>0.05</v>
      </c>
      <c r="Q20" s="60">
        <f t="shared" si="6"/>
        <v>0.05</v>
      </c>
      <c r="R20" s="60">
        <f t="shared" si="7"/>
        <v>0.05</v>
      </c>
      <c r="S20" s="60">
        <f t="shared" si="8"/>
        <v>0.05</v>
      </c>
      <c r="T20" s="60">
        <f t="shared" si="9"/>
        <v>0.05</v>
      </c>
      <c r="U20" s="60">
        <f t="shared" si="10"/>
        <v>0.05</v>
      </c>
      <c r="V20" s="60">
        <f t="shared" si="11"/>
        <v>0.05</v>
      </c>
      <c r="W20" s="60">
        <f t="shared" si="12"/>
        <v>0.05</v>
      </c>
      <c r="X20" s="60">
        <f t="shared" si="13"/>
        <v>0.05</v>
      </c>
      <c r="Y20" s="60">
        <f t="shared" si="14"/>
        <v>0.04</v>
      </c>
      <c r="Z20" s="60">
        <f t="shared" si="15"/>
        <v>0.05</v>
      </c>
      <c r="AA20" s="60">
        <f t="shared" si="16"/>
        <v>0.04</v>
      </c>
      <c r="AB20" s="60">
        <f t="shared" si="17"/>
        <v>0.04</v>
      </c>
      <c r="AC20" s="60">
        <f t="shared" si="18"/>
        <v>0.05</v>
      </c>
      <c r="AD20" s="60">
        <f t="shared" si="19"/>
        <v>0.06</v>
      </c>
      <c r="AE20" s="60">
        <f t="shared" si="20"/>
        <v>0.04</v>
      </c>
      <c r="AF20" s="60">
        <f t="shared" si="21"/>
        <v>0.04</v>
      </c>
      <c r="AG20" s="60">
        <f t="shared" si="22"/>
        <v>0.04</v>
      </c>
      <c r="AH20" s="60">
        <f t="shared" si="23"/>
        <v>0.04</v>
      </c>
      <c r="AI20" s="60">
        <f t="shared" si="24"/>
        <v>0.05</v>
      </c>
      <c r="AJ20" s="60">
        <f t="shared" si="25"/>
        <v>0.04</v>
      </c>
    </row>
    <row r="21" spans="1:36" ht="12.95" customHeight="1" x14ac:dyDescent="0.15">
      <c r="A21" s="59">
        <v>808</v>
      </c>
      <c r="B21" s="77" t="s">
        <v>115</v>
      </c>
      <c r="C21" s="77"/>
      <c r="D21" s="59">
        <v>16</v>
      </c>
      <c r="E21" s="59">
        <v>15</v>
      </c>
      <c r="F21" s="4">
        <f t="shared" si="0"/>
        <v>0.14000000000000001</v>
      </c>
      <c r="G21" s="5"/>
      <c r="H21" s="59"/>
      <c r="I21" s="59"/>
      <c r="J21" s="1" t="s">
        <v>15</v>
      </c>
      <c r="K21" s="60">
        <f t="shared" si="1"/>
        <v>0.15</v>
      </c>
      <c r="L21" s="60">
        <f t="shared" si="2"/>
        <v>0.16</v>
      </c>
      <c r="M21" s="60">
        <f t="shared" si="3"/>
        <v>0.16</v>
      </c>
      <c r="N21" s="60">
        <f t="shared" si="4"/>
        <v>0.16</v>
      </c>
      <c r="O21" s="60">
        <f t="shared" si="5"/>
        <v>0.16</v>
      </c>
      <c r="P21" s="60">
        <f t="shared" si="26"/>
        <v>0.16</v>
      </c>
      <c r="Q21" s="60">
        <f t="shared" si="6"/>
        <v>0.15</v>
      </c>
      <c r="R21" s="60">
        <f t="shared" si="7"/>
        <v>0.16</v>
      </c>
      <c r="S21" s="60">
        <f t="shared" si="8"/>
        <v>0.16</v>
      </c>
      <c r="T21" s="60">
        <f t="shared" si="9"/>
        <v>0.16</v>
      </c>
      <c r="U21" s="60">
        <f t="shared" si="10"/>
        <v>0.16</v>
      </c>
      <c r="V21" s="60">
        <f t="shared" si="11"/>
        <v>0.16</v>
      </c>
      <c r="W21" s="60">
        <f t="shared" si="12"/>
        <v>0.15</v>
      </c>
      <c r="X21" s="60">
        <f t="shared" si="13"/>
        <v>0.16</v>
      </c>
      <c r="Y21" s="60">
        <f t="shared" si="14"/>
        <v>0.14000000000000001</v>
      </c>
      <c r="Z21" s="60">
        <f t="shared" si="15"/>
        <v>0.15</v>
      </c>
      <c r="AA21" s="60">
        <f t="shared" si="16"/>
        <v>0.14000000000000001</v>
      </c>
      <c r="AB21" s="60">
        <f t="shared" si="17"/>
        <v>0.15</v>
      </c>
      <c r="AC21" s="60">
        <f t="shared" si="18"/>
        <v>0.16</v>
      </c>
      <c r="AD21" s="60">
        <f t="shared" si="19"/>
        <v>0.19</v>
      </c>
      <c r="AE21" s="60">
        <f t="shared" si="20"/>
        <v>0.14000000000000001</v>
      </c>
      <c r="AF21" s="60">
        <f t="shared" si="21"/>
        <v>0.15</v>
      </c>
      <c r="AG21" s="60">
        <f t="shared" si="22"/>
        <v>0.14000000000000001</v>
      </c>
      <c r="AH21" s="60">
        <f t="shared" si="23"/>
        <v>0.14000000000000001</v>
      </c>
      <c r="AI21" s="60">
        <f t="shared" si="24"/>
        <v>0.16</v>
      </c>
      <c r="AJ21" s="60">
        <f t="shared" si="25"/>
        <v>0.14000000000000001</v>
      </c>
    </row>
    <row r="22" spans="1:36" ht="12.95" customHeight="1" x14ac:dyDescent="0.15">
      <c r="A22" s="59">
        <v>809</v>
      </c>
      <c r="B22" s="77" t="s">
        <v>115</v>
      </c>
      <c r="C22" s="77"/>
      <c r="D22" s="59">
        <v>14</v>
      </c>
      <c r="E22" s="59">
        <v>13</v>
      </c>
      <c r="F22" s="4">
        <f t="shared" si="0"/>
        <v>0.09</v>
      </c>
      <c r="G22" s="47"/>
      <c r="H22" s="59"/>
      <c r="I22" s="59"/>
      <c r="J22" s="1" t="s">
        <v>15</v>
      </c>
      <c r="K22" s="60">
        <f t="shared" si="1"/>
        <v>0.1</v>
      </c>
      <c r="L22" s="60">
        <f t="shared" si="2"/>
        <v>0.11</v>
      </c>
      <c r="M22" s="60">
        <f t="shared" si="3"/>
        <v>0.11</v>
      </c>
      <c r="N22" s="60">
        <f t="shared" si="4"/>
        <v>0.11</v>
      </c>
      <c r="O22" s="60">
        <f t="shared" si="5"/>
        <v>0.11</v>
      </c>
      <c r="P22" s="60">
        <f t="shared" si="26"/>
        <v>0.11</v>
      </c>
      <c r="Q22" s="60">
        <f t="shared" si="6"/>
        <v>0.1</v>
      </c>
      <c r="R22" s="60">
        <f t="shared" si="7"/>
        <v>0.1</v>
      </c>
      <c r="S22" s="60">
        <f t="shared" si="8"/>
        <v>0.11</v>
      </c>
      <c r="T22" s="60">
        <f t="shared" si="9"/>
        <v>0.11</v>
      </c>
      <c r="U22" s="60">
        <f t="shared" si="10"/>
        <v>0.1</v>
      </c>
      <c r="V22" s="60">
        <f t="shared" si="11"/>
        <v>0.11</v>
      </c>
      <c r="W22" s="60">
        <f t="shared" si="12"/>
        <v>0.11</v>
      </c>
      <c r="X22" s="60">
        <f t="shared" si="13"/>
        <v>0.11</v>
      </c>
      <c r="Y22" s="60">
        <f t="shared" si="14"/>
        <v>0.09</v>
      </c>
      <c r="Z22" s="60">
        <f t="shared" si="15"/>
        <v>0.11</v>
      </c>
      <c r="AA22" s="60">
        <f t="shared" si="16"/>
        <v>0.1</v>
      </c>
      <c r="AB22" s="60">
        <f t="shared" si="17"/>
        <v>0.1</v>
      </c>
      <c r="AC22" s="60">
        <f t="shared" si="18"/>
        <v>0.1</v>
      </c>
      <c r="AD22" s="60">
        <f t="shared" si="19"/>
        <v>0.13</v>
      </c>
      <c r="AE22" s="60">
        <f t="shared" si="20"/>
        <v>0.09</v>
      </c>
      <c r="AF22" s="60">
        <f t="shared" si="21"/>
        <v>0.1</v>
      </c>
      <c r="AG22" s="60">
        <f t="shared" si="22"/>
        <v>0.09</v>
      </c>
      <c r="AH22" s="60">
        <f t="shared" si="23"/>
        <v>0.09</v>
      </c>
      <c r="AI22" s="60">
        <f t="shared" si="24"/>
        <v>0.11</v>
      </c>
      <c r="AJ22" s="60">
        <f t="shared" si="25"/>
        <v>0.09</v>
      </c>
    </row>
    <row r="23" spans="1:36" ht="12.95" customHeight="1" x14ac:dyDescent="0.15">
      <c r="A23" s="59">
        <v>810</v>
      </c>
      <c r="B23" s="77" t="s">
        <v>127</v>
      </c>
      <c r="C23" s="77"/>
      <c r="D23" s="59">
        <v>12</v>
      </c>
      <c r="E23" s="59">
        <v>11</v>
      </c>
      <c r="F23" s="4">
        <f t="shared" si="0"/>
        <v>0.06</v>
      </c>
      <c r="G23" s="5" t="s">
        <v>100</v>
      </c>
      <c r="H23" s="59"/>
      <c r="I23" s="59"/>
      <c r="J23" s="1" t="s">
        <v>15</v>
      </c>
      <c r="K23" s="60">
        <f t="shared" si="1"/>
        <v>7.0000000000000007E-2</v>
      </c>
      <c r="L23" s="60">
        <f t="shared" si="2"/>
        <v>7.0000000000000007E-2</v>
      </c>
      <c r="M23" s="60">
        <f t="shared" si="3"/>
        <v>7.0000000000000007E-2</v>
      </c>
      <c r="N23" s="60">
        <f t="shared" si="4"/>
        <v>7.0000000000000007E-2</v>
      </c>
      <c r="O23" s="60">
        <f t="shared" si="5"/>
        <v>7.0000000000000007E-2</v>
      </c>
      <c r="P23" s="60">
        <f t="shared" si="26"/>
        <v>7.0000000000000007E-2</v>
      </c>
      <c r="Q23" s="60">
        <f t="shared" si="6"/>
        <v>0.06</v>
      </c>
      <c r="R23" s="60">
        <f t="shared" si="7"/>
        <v>7.0000000000000007E-2</v>
      </c>
      <c r="S23" s="60">
        <f t="shared" si="8"/>
        <v>7.0000000000000007E-2</v>
      </c>
      <c r="T23" s="60">
        <f t="shared" si="9"/>
        <v>7.0000000000000007E-2</v>
      </c>
      <c r="U23" s="60">
        <f t="shared" si="10"/>
        <v>7.0000000000000007E-2</v>
      </c>
      <c r="V23" s="60">
        <f t="shared" si="11"/>
        <v>7.0000000000000007E-2</v>
      </c>
      <c r="W23" s="60">
        <f t="shared" si="12"/>
        <v>7.0000000000000007E-2</v>
      </c>
      <c r="X23" s="60">
        <f t="shared" si="13"/>
        <v>7.0000000000000007E-2</v>
      </c>
      <c r="Y23" s="60">
        <f t="shared" si="14"/>
        <v>0.06</v>
      </c>
      <c r="Z23" s="60">
        <f t="shared" si="15"/>
        <v>7.0000000000000007E-2</v>
      </c>
      <c r="AA23" s="60">
        <f t="shared" si="16"/>
        <v>0.06</v>
      </c>
      <c r="AB23" s="60">
        <f t="shared" si="17"/>
        <v>0.06</v>
      </c>
      <c r="AC23" s="60">
        <f t="shared" si="18"/>
        <v>7.0000000000000007E-2</v>
      </c>
      <c r="AD23" s="60">
        <f t="shared" si="19"/>
        <v>0.08</v>
      </c>
      <c r="AE23" s="60">
        <f t="shared" si="20"/>
        <v>0.06</v>
      </c>
      <c r="AF23" s="60">
        <f t="shared" si="21"/>
        <v>0.06</v>
      </c>
      <c r="AG23" s="60">
        <f t="shared" si="22"/>
        <v>0.06</v>
      </c>
      <c r="AH23" s="60">
        <f t="shared" si="23"/>
        <v>0.06</v>
      </c>
      <c r="AI23" s="60">
        <f t="shared" si="24"/>
        <v>7.0000000000000007E-2</v>
      </c>
      <c r="AJ23" s="60">
        <f t="shared" si="25"/>
        <v>0.06</v>
      </c>
    </row>
    <row r="24" spans="1:36" ht="12.95" customHeight="1" x14ac:dyDescent="0.15">
      <c r="A24" s="59">
        <v>811</v>
      </c>
      <c r="B24" s="77" t="s">
        <v>127</v>
      </c>
      <c r="C24" s="77"/>
      <c r="D24" s="59">
        <v>8</v>
      </c>
      <c r="E24" s="59">
        <v>9</v>
      </c>
      <c r="F24" s="4">
        <f t="shared" si="0"/>
        <v>0.02</v>
      </c>
      <c r="G24" s="5" t="s">
        <v>100</v>
      </c>
      <c r="H24" s="59" t="s">
        <v>51</v>
      </c>
      <c r="I24" s="59"/>
      <c r="J24" s="1" t="s">
        <v>15</v>
      </c>
      <c r="K24" s="60">
        <f t="shared" si="1"/>
        <v>0.03</v>
      </c>
      <c r="L24" s="60">
        <f t="shared" si="2"/>
        <v>0.03</v>
      </c>
      <c r="M24" s="60">
        <f t="shared" si="3"/>
        <v>0.03</v>
      </c>
      <c r="N24" s="60">
        <f t="shared" si="4"/>
        <v>0.03</v>
      </c>
      <c r="O24" s="60">
        <f t="shared" si="5"/>
        <v>0.03</v>
      </c>
      <c r="P24" s="60">
        <f t="shared" si="26"/>
        <v>0.03</v>
      </c>
      <c r="Q24" s="60">
        <f t="shared" si="6"/>
        <v>0.03</v>
      </c>
      <c r="R24" s="60">
        <f t="shared" si="7"/>
        <v>0.02</v>
      </c>
      <c r="S24" s="60">
        <f t="shared" si="8"/>
        <v>0.03</v>
      </c>
      <c r="T24" s="60">
        <f t="shared" si="9"/>
        <v>0.03</v>
      </c>
      <c r="U24" s="60">
        <f t="shared" si="10"/>
        <v>0.03</v>
      </c>
      <c r="V24" s="60">
        <f t="shared" si="11"/>
        <v>0.03</v>
      </c>
      <c r="W24" s="60">
        <f t="shared" si="12"/>
        <v>0.03</v>
      </c>
      <c r="X24" s="60">
        <f t="shared" si="13"/>
        <v>0.03</v>
      </c>
      <c r="Y24" s="60">
        <f t="shared" si="14"/>
        <v>0.02</v>
      </c>
      <c r="Z24" s="60">
        <f t="shared" si="15"/>
        <v>0.03</v>
      </c>
      <c r="AA24" s="60">
        <f t="shared" si="16"/>
        <v>0.02</v>
      </c>
      <c r="AB24" s="60">
        <f t="shared" si="17"/>
        <v>0.02</v>
      </c>
      <c r="AC24" s="60">
        <f t="shared" si="18"/>
        <v>0.02</v>
      </c>
      <c r="AD24" s="60">
        <f t="shared" si="19"/>
        <v>0.03</v>
      </c>
      <c r="AE24" s="60">
        <f t="shared" si="20"/>
        <v>0.02</v>
      </c>
      <c r="AF24" s="60">
        <f t="shared" si="21"/>
        <v>0.02</v>
      </c>
      <c r="AG24" s="60">
        <f t="shared" si="22"/>
        <v>0.02</v>
      </c>
      <c r="AH24" s="60">
        <f t="shared" si="23"/>
        <v>0.02</v>
      </c>
      <c r="AI24" s="60">
        <f t="shared" si="24"/>
        <v>0.03</v>
      </c>
      <c r="AJ24" s="60">
        <f t="shared" si="25"/>
        <v>0.02</v>
      </c>
    </row>
    <row r="25" spans="1:36" ht="12.95" customHeight="1" x14ac:dyDescent="0.15">
      <c r="A25" s="59">
        <v>812</v>
      </c>
      <c r="B25" s="77" t="s">
        <v>127</v>
      </c>
      <c r="C25" s="77"/>
      <c r="D25" s="59">
        <v>6</v>
      </c>
      <c r="E25" s="59">
        <v>8</v>
      </c>
      <c r="F25" s="4">
        <f t="shared" si="0"/>
        <v>0.01</v>
      </c>
      <c r="G25" s="5" t="s">
        <v>100</v>
      </c>
      <c r="H25" s="59" t="s">
        <v>51</v>
      </c>
      <c r="I25" s="59"/>
      <c r="J25" s="1" t="s">
        <v>15</v>
      </c>
      <c r="K25" s="60">
        <f t="shared" si="1"/>
        <v>0.01</v>
      </c>
      <c r="L25" s="60">
        <f t="shared" si="2"/>
        <v>0.01</v>
      </c>
      <c r="M25" s="60">
        <f t="shared" si="3"/>
        <v>0.01</v>
      </c>
      <c r="N25" s="60">
        <f t="shared" si="4"/>
        <v>0.01</v>
      </c>
      <c r="O25" s="60">
        <f t="shared" si="5"/>
        <v>0.01</v>
      </c>
      <c r="P25" s="60">
        <f t="shared" si="26"/>
        <v>0.01</v>
      </c>
      <c r="Q25" s="60">
        <f t="shared" si="6"/>
        <v>0.01</v>
      </c>
      <c r="R25" s="60">
        <f t="shared" si="7"/>
        <v>0.01</v>
      </c>
      <c r="S25" s="60">
        <f t="shared" si="8"/>
        <v>0.01</v>
      </c>
      <c r="T25" s="60">
        <f t="shared" si="9"/>
        <v>0.01</v>
      </c>
      <c r="U25" s="60">
        <f t="shared" si="10"/>
        <v>0.01</v>
      </c>
      <c r="V25" s="60">
        <f t="shared" si="11"/>
        <v>0.01</v>
      </c>
      <c r="W25" s="60">
        <f t="shared" si="12"/>
        <v>0.01</v>
      </c>
      <c r="X25" s="60">
        <f t="shared" si="13"/>
        <v>0.01</v>
      </c>
      <c r="Y25" s="60">
        <f t="shared" si="14"/>
        <v>0.01</v>
      </c>
      <c r="Z25" s="60">
        <f t="shared" si="15"/>
        <v>0.01</v>
      </c>
      <c r="AA25" s="60">
        <f t="shared" si="16"/>
        <v>0.01</v>
      </c>
      <c r="AB25" s="60">
        <f t="shared" si="17"/>
        <v>0.01</v>
      </c>
      <c r="AC25" s="60">
        <f t="shared" si="18"/>
        <v>0.01</v>
      </c>
      <c r="AD25" s="60">
        <f t="shared" si="19"/>
        <v>0.02</v>
      </c>
      <c r="AE25" s="60">
        <f t="shared" si="20"/>
        <v>0.01</v>
      </c>
      <c r="AF25" s="60">
        <f t="shared" si="21"/>
        <v>0.01</v>
      </c>
      <c r="AG25" s="60">
        <f t="shared" si="22"/>
        <v>0.01</v>
      </c>
      <c r="AH25" s="60">
        <f t="shared" si="23"/>
        <v>0.01</v>
      </c>
      <c r="AI25" s="60">
        <f t="shared" si="24"/>
        <v>0.01</v>
      </c>
      <c r="AJ25" s="60">
        <f t="shared" si="25"/>
        <v>0.01</v>
      </c>
    </row>
    <row r="26" spans="1:36" ht="12.95" customHeight="1" x14ac:dyDescent="0.15">
      <c r="A26" s="59">
        <v>813</v>
      </c>
      <c r="B26" s="77" t="s">
        <v>127</v>
      </c>
      <c r="C26" s="77"/>
      <c r="D26" s="59">
        <v>6</v>
      </c>
      <c r="E26" s="59">
        <v>6</v>
      </c>
      <c r="F26" s="4">
        <f t="shared" si="0"/>
        <v>0.01</v>
      </c>
      <c r="G26" s="5" t="s">
        <v>100</v>
      </c>
      <c r="H26" s="59" t="s">
        <v>51</v>
      </c>
      <c r="I26" s="59"/>
      <c r="J26" s="1" t="s">
        <v>15</v>
      </c>
      <c r="K26" s="60">
        <f t="shared" si="1"/>
        <v>0.01</v>
      </c>
      <c r="L26" s="60">
        <f t="shared" si="2"/>
        <v>0.01</v>
      </c>
      <c r="M26" s="60">
        <f t="shared" si="3"/>
        <v>0.01</v>
      </c>
      <c r="N26" s="60">
        <f t="shared" si="4"/>
        <v>0.01</v>
      </c>
      <c r="O26" s="60">
        <f t="shared" si="5"/>
        <v>0.01</v>
      </c>
      <c r="P26" s="60">
        <f t="shared" si="26"/>
        <v>0.01</v>
      </c>
      <c r="Q26" s="60">
        <f t="shared" si="6"/>
        <v>0.01</v>
      </c>
      <c r="R26" s="60">
        <f t="shared" si="7"/>
        <v>0.01</v>
      </c>
      <c r="S26" s="60">
        <f t="shared" si="8"/>
        <v>0.01</v>
      </c>
      <c r="T26" s="60">
        <f t="shared" si="9"/>
        <v>0.01</v>
      </c>
      <c r="U26" s="60">
        <f t="shared" si="10"/>
        <v>0.01</v>
      </c>
      <c r="V26" s="60">
        <f t="shared" si="11"/>
        <v>0.01</v>
      </c>
      <c r="W26" s="60">
        <f t="shared" si="12"/>
        <v>0.01</v>
      </c>
      <c r="X26" s="60">
        <f t="shared" si="13"/>
        <v>0.01</v>
      </c>
      <c r="Y26" s="60">
        <f t="shared" si="14"/>
        <v>0.01</v>
      </c>
      <c r="Z26" s="60">
        <f t="shared" si="15"/>
        <v>0.01</v>
      </c>
      <c r="AA26" s="60">
        <f t="shared" si="16"/>
        <v>0.01</v>
      </c>
      <c r="AB26" s="60">
        <f t="shared" si="17"/>
        <v>0.01</v>
      </c>
      <c r="AC26" s="60">
        <f t="shared" si="18"/>
        <v>0.01</v>
      </c>
      <c r="AD26" s="60">
        <f t="shared" si="19"/>
        <v>0.01</v>
      </c>
      <c r="AE26" s="60">
        <f t="shared" si="20"/>
        <v>0.01</v>
      </c>
      <c r="AF26" s="60">
        <f t="shared" si="21"/>
        <v>0.01</v>
      </c>
      <c r="AG26" s="60">
        <f t="shared" si="22"/>
        <v>0.01</v>
      </c>
      <c r="AH26" s="60">
        <f t="shared" si="23"/>
        <v>0.01</v>
      </c>
      <c r="AI26" s="60">
        <f t="shared" si="24"/>
        <v>0.01</v>
      </c>
      <c r="AJ26" s="60">
        <f t="shared" si="25"/>
        <v>0.01</v>
      </c>
    </row>
    <row r="27" spans="1:36" ht="12.95" customHeight="1" x14ac:dyDescent="0.15">
      <c r="A27" s="59">
        <v>814</v>
      </c>
      <c r="B27" s="77" t="s">
        <v>127</v>
      </c>
      <c r="C27" s="77"/>
      <c r="D27" s="59">
        <v>6</v>
      </c>
      <c r="E27" s="59">
        <v>7</v>
      </c>
      <c r="F27" s="4">
        <f t="shared" si="0"/>
        <v>0.01</v>
      </c>
      <c r="G27" s="5"/>
      <c r="H27" s="59" t="s">
        <v>51</v>
      </c>
      <c r="I27" s="59"/>
      <c r="J27" s="1" t="s">
        <v>15</v>
      </c>
      <c r="K27" s="60">
        <f t="shared" si="1"/>
        <v>0.01</v>
      </c>
      <c r="L27" s="60">
        <f t="shared" si="2"/>
        <v>0.01</v>
      </c>
      <c r="M27" s="60">
        <f t="shared" si="3"/>
        <v>0.01</v>
      </c>
      <c r="N27" s="60">
        <f t="shared" si="4"/>
        <v>0.01</v>
      </c>
      <c r="O27" s="60">
        <f t="shared" si="5"/>
        <v>0.01</v>
      </c>
      <c r="P27" s="60">
        <f t="shared" si="26"/>
        <v>0.01</v>
      </c>
      <c r="Q27" s="60">
        <f t="shared" si="6"/>
        <v>0.01</v>
      </c>
      <c r="R27" s="60">
        <f t="shared" si="7"/>
        <v>0.01</v>
      </c>
      <c r="S27" s="60">
        <f t="shared" si="8"/>
        <v>0.01</v>
      </c>
      <c r="T27" s="60">
        <f t="shared" si="9"/>
        <v>0.01</v>
      </c>
      <c r="U27" s="60">
        <f t="shared" si="10"/>
        <v>0.01</v>
      </c>
      <c r="V27" s="60">
        <f t="shared" si="11"/>
        <v>0.01</v>
      </c>
      <c r="W27" s="60">
        <f t="shared" si="12"/>
        <v>0.01</v>
      </c>
      <c r="X27" s="60">
        <f t="shared" si="13"/>
        <v>0.01</v>
      </c>
      <c r="Y27" s="60">
        <f t="shared" si="14"/>
        <v>0.01</v>
      </c>
      <c r="Z27" s="60">
        <f t="shared" si="15"/>
        <v>0.01</v>
      </c>
      <c r="AA27" s="60">
        <f t="shared" si="16"/>
        <v>0.01</v>
      </c>
      <c r="AB27" s="60">
        <f t="shared" si="17"/>
        <v>0.01</v>
      </c>
      <c r="AC27" s="60">
        <f t="shared" si="18"/>
        <v>0.01</v>
      </c>
      <c r="AD27" s="60">
        <f t="shared" si="19"/>
        <v>0.02</v>
      </c>
      <c r="AE27" s="60">
        <f t="shared" si="20"/>
        <v>0.01</v>
      </c>
      <c r="AF27" s="60">
        <f t="shared" si="21"/>
        <v>0.01</v>
      </c>
      <c r="AG27" s="60">
        <f t="shared" si="22"/>
        <v>0.01</v>
      </c>
      <c r="AH27" s="60">
        <f t="shared" si="23"/>
        <v>0.01</v>
      </c>
      <c r="AI27" s="60">
        <f t="shared" si="24"/>
        <v>0.01</v>
      </c>
      <c r="AJ27" s="60">
        <f t="shared" si="25"/>
        <v>0.01</v>
      </c>
    </row>
    <row r="28" spans="1:36" ht="12.95" customHeight="1" x14ac:dyDescent="0.15">
      <c r="A28" s="59">
        <v>815</v>
      </c>
      <c r="B28" s="77" t="s">
        <v>115</v>
      </c>
      <c r="C28" s="77"/>
      <c r="D28" s="59">
        <v>6</v>
      </c>
      <c r="E28" s="59">
        <v>8</v>
      </c>
      <c r="F28" s="4">
        <f t="shared" si="0"/>
        <v>0.01</v>
      </c>
      <c r="G28" s="5"/>
      <c r="H28" s="59" t="s">
        <v>51</v>
      </c>
      <c r="I28" s="59"/>
      <c r="J28" s="1" t="s">
        <v>15</v>
      </c>
      <c r="K28" s="60">
        <f t="shared" si="1"/>
        <v>0.01</v>
      </c>
      <c r="L28" s="60">
        <f t="shared" si="2"/>
        <v>0.01</v>
      </c>
      <c r="M28" s="60">
        <f t="shared" si="3"/>
        <v>0.01</v>
      </c>
      <c r="N28" s="8">
        <f t="shared" si="4"/>
        <v>0.01</v>
      </c>
      <c r="O28" s="60">
        <f t="shared" si="5"/>
        <v>0.01</v>
      </c>
      <c r="P28" s="60">
        <f t="shared" si="26"/>
        <v>0.01</v>
      </c>
      <c r="Q28" s="60">
        <f t="shared" si="6"/>
        <v>0.01</v>
      </c>
      <c r="R28" s="60">
        <f t="shared" si="7"/>
        <v>0.01</v>
      </c>
      <c r="S28" s="60">
        <f t="shared" si="8"/>
        <v>0.01</v>
      </c>
      <c r="T28" s="60">
        <f t="shared" si="9"/>
        <v>0.01</v>
      </c>
      <c r="U28" s="60">
        <f t="shared" si="10"/>
        <v>0.01</v>
      </c>
      <c r="V28" s="60">
        <f t="shared" si="11"/>
        <v>0.01</v>
      </c>
      <c r="W28" s="60">
        <f t="shared" si="12"/>
        <v>0.01</v>
      </c>
      <c r="X28" s="60">
        <f t="shared" si="13"/>
        <v>0.01</v>
      </c>
      <c r="Y28" s="60">
        <f t="shared" si="14"/>
        <v>0.01</v>
      </c>
      <c r="Z28" s="60">
        <f t="shared" si="15"/>
        <v>0.01</v>
      </c>
      <c r="AA28" s="60">
        <f t="shared" si="16"/>
        <v>0.01</v>
      </c>
      <c r="AB28" s="60">
        <f t="shared" si="17"/>
        <v>0.01</v>
      </c>
      <c r="AC28" s="60">
        <f t="shared" si="18"/>
        <v>0.01</v>
      </c>
      <c r="AD28" s="60">
        <f t="shared" si="19"/>
        <v>0.02</v>
      </c>
      <c r="AE28" s="60">
        <f t="shared" si="20"/>
        <v>0.01</v>
      </c>
      <c r="AF28" s="60">
        <f t="shared" si="21"/>
        <v>0.01</v>
      </c>
      <c r="AG28" s="60">
        <f t="shared" si="22"/>
        <v>0.01</v>
      </c>
      <c r="AH28" s="60">
        <f t="shared" si="23"/>
        <v>0.01</v>
      </c>
      <c r="AI28" s="60">
        <f t="shared" si="24"/>
        <v>0.01</v>
      </c>
      <c r="AJ28" s="60">
        <f t="shared" si="25"/>
        <v>0.01</v>
      </c>
    </row>
    <row r="29" spans="1:36" ht="12.95" customHeight="1" x14ac:dyDescent="0.15">
      <c r="A29" s="59">
        <v>816</v>
      </c>
      <c r="B29" s="77" t="s">
        <v>127</v>
      </c>
      <c r="C29" s="77"/>
      <c r="D29" s="59">
        <v>8</v>
      </c>
      <c r="E29" s="59">
        <v>10</v>
      </c>
      <c r="F29" s="4">
        <f t="shared" si="0"/>
        <v>0.03</v>
      </c>
      <c r="G29" s="5"/>
      <c r="H29" s="59" t="s">
        <v>51</v>
      </c>
      <c r="I29" s="59"/>
      <c r="J29" s="1" t="s">
        <v>15</v>
      </c>
      <c r="K29" s="60">
        <f t="shared" si="1"/>
        <v>0.03</v>
      </c>
      <c r="L29" s="60">
        <f t="shared" si="2"/>
        <v>0.03</v>
      </c>
      <c r="M29" s="60">
        <f t="shared" si="3"/>
        <v>0.03</v>
      </c>
      <c r="N29" s="60">
        <f t="shared" si="4"/>
        <v>0.03</v>
      </c>
      <c r="O29" s="60">
        <f t="shared" si="5"/>
        <v>0.03</v>
      </c>
      <c r="P29" s="60">
        <f t="shared" si="26"/>
        <v>0.03</v>
      </c>
      <c r="Q29" s="60">
        <f t="shared" si="6"/>
        <v>0.03</v>
      </c>
      <c r="R29" s="60">
        <f t="shared" si="7"/>
        <v>0.03</v>
      </c>
      <c r="S29" s="60">
        <f t="shared" si="8"/>
        <v>0.03</v>
      </c>
      <c r="T29" s="60">
        <f t="shared" si="9"/>
        <v>0.03</v>
      </c>
      <c r="U29" s="60">
        <f t="shared" si="10"/>
        <v>0.03</v>
      </c>
      <c r="V29" s="60">
        <f t="shared" si="11"/>
        <v>0.03</v>
      </c>
      <c r="W29" s="60">
        <f t="shared" si="12"/>
        <v>0.03</v>
      </c>
      <c r="X29" s="60">
        <f t="shared" si="13"/>
        <v>0.03</v>
      </c>
      <c r="Y29" s="60">
        <f t="shared" si="14"/>
        <v>0.02</v>
      </c>
      <c r="Z29" s="60">
        <f t="shared" si="15"/>
        <v>0.03</v>
      </c>
      <c r="AA29" s="60">
        <f t="shared" si="16"/>
        <v>0.03</v>
      </c>
      <c r="AB29" s="60">
        <f t="shared" si="17"/>
        <v>0.03</v>
      </c>
      <c r="AC29" s="60">
        <f t="shared" si="18"/>
        <v>0.03</v>
      </c>
      <c r="AD29" s="60">
        <f t="shared" si="19"/>
        <v>0.04</v>
      </c>
      <c r="AE29" s="60">
        <f t="shared" si="20"/>
        <v>0.02</v>
      </c>
      <c r="AF29" s="60">
        <f t="shared" si="21"/>
        <v>0.03</v>
      </c>
      <c r="AG29" s="60">
        <f t="shared" si="22"/>
        <v>0.03</v>
      </c>
      <c r="AH29" s="60">
        <f t="shared" si="23"/>
        <v>0.02</v>
      </c>
      <c r="AI29" s="60">
        <f t="shared" si="24"/>
        <v>0.03</v>
      </c>
      <c r="AJ29" s="60">
        <f t="shared" si="25"/>
        <v>0.03</v>
      </c>
    </row>
    <row r="30" spans="1:36" ht="12.95" customHeight="1" x14ac:dyDescent="0.15">
      <c r="A30" s="59">
        <v>817</v>
      </c>
      <c r="B30" s="77" t="s">
        <v>127</v>
      </c>
      <c r="C30" s="77"/>
      <c r="D30" s="59">
        <v>8</v>
      </c>
      <c r="E30" s="59">
        <v>9</v>
      </c>
      <c r="F30" s="4">
        <f t="shared" si="0"/>
        <v>0.02</v>
      </c>
      <c r="G30" s="5"/>
      <c r="H30" s="59" t="s">
        <v>51</v>
      </c>
      <c r="I30" s="59"/>
      <c r="J30" s="1" t="s">
        <v>15</v>
      </c>
      <c r="K30" s="60">
        <f t="shared" si="1"/>
        <v>0.03</v>
      </c>
      <c r="L30" s="60">
        <f t="shared" si="2"/>
        <v>0.03</v>
      </c>
      <c r="M30" s="60">
        <f t="shared" si="3"/>
        <v>0.03</v>
      </c>
      <c r="N30" s="60">
        <f t="shared" si="4"/>
        <v>0.03</v>
      </c>
      <c r="O30" s="60">
        <f t="shared" si="5"/>
        <v>0.03</v>
      </c>
      <c r="P30" s="60">
        <f t="shared" si="26"/>
        <v>0.03</v>
      </c>
      <c r="Q30" s="60">
        <f t="shared" si="6"/>
        <v>0.03</v>
      </c>
      <c r="R30" s="60">
        <f t="shared" si="7"/>
        <v>0.02</v>
      </c>
      <c r="S30" s="60">
        <f t="shared" si="8"/>
        <v>0.03</v>
      </c>
      <c r="T30" s="60">
        <f t="shared" si="9"/>
        <v>0.03</v>
      </c>
      <c r="U30" s="60">
        <f t="shared" si="10"/>
        <v>0.03</v>
      </c>
      <c r="V30" s="60">
        <f t="shared" si="11"/>
        <v>0.03</v>
      </c>
      <c r="W30" s="60">
        <f t="shared" si="12"/>
        <v>0.03</v>
      </c>
      <c r="X30" s="60">
        <f t="shared" si="13"/>
        <v>0.03</v>
      </c>
      <c r="Y30" s="60">
        <f t="shared" si="14"/>
        <v>0.02</v>
      </c>
      <c r="Z30" s="60">
        <f t="shared" si="15"/>
        <v>0.03</v>
      </c>
      <c r="AA30" s="60">
        <f t="shared" si="16"/>
        <v>0.02</v>
      </c>
      <c r="AB30" s="60">
        <f t="shared" si="17"/>
        <v>0.02</v>
      </c>
      <c r="AC30" s="60">
        <f t="shared" si="18"/>
        <v>0.02</v>
      </c>
      <c r="AD30" s="60">
        <f t="shared" si="19"/>
        <v>0.03</v>
      </c>
      <c r="AE30" s="60">
        <f t="shared" si="20"/>
        <v>0.02</v>
      </c>
      <c r="AF30" s="60">
        <f t="shared" si="21"/>
        <v>0.02</v>
      </c>
      <c r="AG30" s="60">
        <f t="shared" si="22"/>
        <v>0.02</v>
      </c>
      <c r="AH30" s="60">
        <f t="shared" si="23"/>
        <v>0.02</v>
      </c>
      <c r="AI30" s="60">
        <f t="shared" si="24"/>
        <v>0.03</v>
      </c>
      <c r="AJ30" s="60">
        <f t="shared" si="25"/>
        <v>0.02</v>
      </c>
    </row>
    <row r="31" spans="1:36" ht="12.95" customHeight="1" x14ac:dyDescent="0.15">
      <c r="A31" s="59">
        <v>818</v>
      </c>
      <c r="B31" s="77" t="s">
        <v>127</v>
      </c>
      <c r="C31" s="77"/>
      <c r="D31" s="59">
        <v>10</v>
      </c>
      <c r="E31" s="59">
        <v>11</v>
      </c>
      <c r="F31" s="4">
        <f t="shared" si="0"/>
        <v>0.04</v>
      </c>
      <c r="G31" s="5"/>
      <c r="H31" s="59"/>
      <c r="I31" s="59"/>
      <c r="J31" s="1" t="s">
        <v>15</v>
      </c>
      <c r="K31" s="60">
        <f t="shared" si="1"/>
        <v>0.05</v>
      </c>
      <c r="L31" s="60">
        <f t="shared" si="2"/>
        <v>0.05</v>
      </c>
      <c r="M31" s="60">
        <f t="shared" si="3"/>
        <v>0.05</v>
      </c>
      <c r="N31" s="60">
        <f t="shared" si="4"/>
        <v>0.05</v>
      </c>
      <c r="O31" s="60">
        <f t="shared" si="5"/>
        <v>0.05</v>
      </c>
      <c r="P31" s="60">
        <f t="shared" si="26"/>
        <v>0.05</v>
      </c>
      <c r="Q31" s="60">
        <f t="shared" si="6"/>
        <v>0.05</v>
      </c>
      <c r="R31" s="60">
        <f t="shared" si="7"/>
        <v>0.05</v>
      </c>
      <c r="S31" s="60">
        <f t="shared" si="8"/>
        <v>0.05</v>
      </c>
      <c r="T31" s="60">
        <f t="shared" si="9"/>
        <v>0.05</v>
      </c>
      <c r="U31" s="60">
        <f t="shared" si="10"/>
        <v>0.05</v>
      </c>
      <c r="V31" s="60">
        <f t="shared" si="11"/>
        <v>0.05</v>
      </c>
      <c r="W31" s="60">
        <f t="shared" si="12"/>
        <v>0.05</v>
      </c>
      <c r="X31" s="60">
        <f t="shared" si="13"/>
        <v>0.05</v>
      </c>
      <c r="Y31" s="60">
        <f t="shared" si="14"/>
        <v>0.04</v>
      </c>
      <c r="Z31" s="60">
        <f t="shared" si="15"/>
        <v>0.05</v>
      </c>
      <c r="AA31" s="60">
        <f t="shared" si="16"/>
        <v>0.04</v>
      </c>
      <c r="AB31" s="60">
        <f t="shared" si="17"/>
        <v>0.04</v>
      </c>
      <c r="AC31" s="60">
        <f t="shared" si="18"/>
        <v>0.05</v>
      </c>
      <c r="AD31" s="60">
        <f t="shared" si="19"/>
        <v>0.06</v>
      </c>
      <c r="AE31" s="60">
        <f t="shared" si="20"/>
        <v>0.04</v>
      </c>
      <c r="AF31" s="60">
        <f t="shared" si="21"/>
        <v>0.04</v>
      </c>
      <c r="AG31" s="60">
        <f t="shared" si="22"/>
        <v>0.04</v>
      </c>
      <c r="AH31" s="60">
        <f t="shared" si="23"/>
        <v>0.04</v>
      </c>
      <c r="AI31" s="60">
        <f t="shared" si="24"/>
        <v>0.05</v>
      </c>
      <c r="AJ31" s="60">
        <f t="shared" si="25"/>
        <v>0.04</v>
      </c>
    </row>
    <row r="32" spans="1:36" ht="12.95" customHeight="1" x14ac:dyDescent="0.15">
      <c r="A32" s="59">
        <v>819</v>
      </c>
      <c r="B32" s="77" t="s">
        <v>127</v>
      </c>
      <c r="C32" s="77"/>
      <c r="D32" s="59">
        <v>12</v>
      </c>
      <c r="E32" s="59">
        <v>13</v>
      </c>
      <c r="F32" s="4">
        <f t="shared" si="0"/>
        <v>7.0000000000000007E-2</v>
      </c>
      <c r="G32" s="5"/>
      <c r="H32" s="59"/>
      <c r="I32" s="59"/>
      <c r="J32" s="1" t="s">
        <v>15</v>
      </c>
      <c r="K32" s="60">
        <f t="shared" si="1"/>
        <v>0.08</v>
      </c>
      <c r="L32" s="60">
        <f t="shared" si="2"/>
        <v>0.08</v>
      </c>
      <c r="M32" s="60">
        <f t="shared" si="3"/>
        <v>0.08</v>
      </c>
      <c r="N32" s="60">
        <f t="shared" si="4"/>
        <v>0.08</v>
      </c>
      <c r="O32" s="60">
        <f t="shared" si="5"/>
        <v>0.08</v>
      </c>
      <c r="P32" s="60">
        <f t="shared" si="26"/>
        <v>0.08</v>
      </c>
      <c r="Q32" s="60">
        <f t="shared" si="6"/>
        <v>0.08</v>
      </c>
      <c r="R32" s="60">
        <f t="shared" si="7"/>
        <v>0.08</v>
      </c>
      <c r="S32" s="60">
        <f t="shared" si="8"/>
        <v>0.08</v>
      </c>
      <c r="T32" s="60">
        <f t="shared" si="9"/>
        <v>0.08</v>
      </c>
      <c r="U32" s="60">
        <f t="shared" si="10"/>
        <v>0.08</v>
      </c>
      <c r="V32" s="60">
        <f t="shared" si="11"/>
        <v>0.08</v>
      </c>
      <c r="W32" s="60">
        <f t="shared" si="12"/>
        <v>0.08</v>
      </c>
      <c r="X32" s="60">
        <f t="shared" si="13"/>
        <v>0.08</v>
      </c>
      <c r="Y32" s="60">
        <f t="shared" si="14"/>
        <v>7.0000000000000007E-2</v>
      </c>
      <c r="Z32" s="60">
        <f t="shared" si="15"/>
        <v>0.08</v>
      </c>
      <c r="AA32" s="60">
        <f t="shared" si="16"/>
        <v>7.0000000000000007E-2</v>
      </c>
      <c r="AB32" s="60">
        <f t="shared" si="17"/>
        <v>0.08</v>
      </c>
      <c r="AC32" s="60">
        <f t="shared" si="18"/>
        <v>0.08</v>
      </c>
      <c r="AD32" s="60">
        <f t="shared" si="19"/>
        <v>0.1</v>
      </c>
      <c r="AE32" s="60">
        <f t="shared" si="20"/>
        <v>7.0000000000000007E-2</v>
      </c>
      <c r="AF32" s="60">
        <f t="shared" si="21"/>
        <v>0.08</v>
      </c>
      <c r="AG32" s="60">
        <f t="shared" si="22"/>
        <v>7.0000000000000007E-2</v>
      </c>
      <c r="AH32" s="60">
        <f t="shared" si="23"/>
        <v>7.0000000000000007E-2</v>
      </c>
      <c r="AI32" s="60">
        <f t="shared" si="24"/>
        <v>0.08</v>
      </c>
      <c r="AJ32" s="60">
        <f t="shared" si="25"/>
        <v>7.0000000000000007E-2</v>
      </c>
    </row>
    <row r="33" spans="1:36" ht="12.95" customHeight="1" x14ac:dyDescent="0.15">
      <c r="A33" s="59">
        <v>820</v>
      </c>
      <c r="B33" s="77" t="s">
        <v>127</v>
      </c>
      <c r="C33" s="77"/>
      <c r="D33" s="59">
        <v>8</v>
      </c>
      <c r="E33" s="59">
        <v>9</v>
      </c>
      <c r="F33" s="4">
        <f t="shared" si="0"/>
        <v>0.02</v>
      </c>
      <c r="G33" s="59"/>
      <c r="H33" s="59" t="s">
        <v>51</v>
      </c>
      <c r="I33" s="59"/>
      <c r="J33" s="1" t="s">
        <v>15</v>
      </c>
      <c r="K33" s="60">
        <f t="shared" si="1"/>
        <v>0.03</v>
      </c>
      <c r="L33" s="60">
        <f t="shared" si="2"/>
        <v>0.03</v>
      </c>
      <c r="M33" s="60">
        <f t="shared" si="3"/>
        <v>0.03</v>
      </c>
      <c r="N33" s="60">
        <f t="shared" si="4"/>
        <v>0.03</v>
      </c>
      <c r="O33" s="60">
        <f t="shared" si="5"/>
        <v>0.03</v>
      </c>
      <c r="P33" s="60">
        <f t="shared" si="26"/>
        <v>0.03</v>
      </c>
      <c r="Q33" s="60">
        <f t="shared" si="6"/>
        <v>0.03</v>
      </c>
      <c r="R33" s="60">
        <f t="shared" si="7"/>
        <v>0.02</v>
      </c>
      <c r="S33" s="60">
        <f t="shared" si="8"/>
        <v>0.03</v>
      </c>
      <c r="T33" s="60">
        <f t="shared" si="9"/>
        <v>0.03</v>
      </c>
      <c r="U33" s="60">
        <f t="shared" si="10"/>
        <v>0.03</v>
      </c>
      <c r="V33" s="60">
        <f t="shared" si="11"/>
        <v>0.03</v>
      </c>
      <c r="W33" s="60">
        <f t="shared" si="12"/>
        <v>0.03</v>
      </c>
      <c r="X33" s="60">
        <f t="shared" si="13"/>
        <v>0.03</v>
      </c>
      <c r="Y33" s="60">
        <f t="shared" si="14"/>
        <v>0.02</v>
      </c>
      <c r="Z33" s="60">
        <f t="shared" si="15"/>
        <v>0.03</v>
      </c>
      <c r="AA33" s="60">
        <f t="shared" si="16"/>
        <v>0.02</v>
      </c>
      <c r="AB33" s="60">
        <f t="shared" si="17"/>
        <v>0.02</v>
      </c>
      <c r="AC33" s="60">
        <f t="shared" si="18"/>
        <v>0.02</v>
      </c>
      <c r="AD33" s="60">
        <f t="shared" si="19"/>
        <v>0.03</v>
      </c>
      <c r="AE33" s="60">
        <f t="shared" si="20"/>
        <v>0.02</v>
      </c>
      <c r="AF33" s="60">
        <f t="shared" si="21"/>
        <v>0.02</v>
      </c>
      <c r="AG33" s="60">
        <f t="shared" si="22"/>
        <v>0.02</v>
      </c>
      <c r="AH33" s="60">
        <f t="shared" si="23"/>
        <v>0.02</v>
      </c>
      <c r="AI33" s="60">
        <f t="shared" si="24"/>
        <v>0.03</v>
      </c>
      <c r="AJ33" s="60">
        <f t="shared" si="25"/>
        <v>0.02</v>
      </c>
    </row>
    <row r="34" spans="1:36" ht="12.95" customHeight="1" x14ac:dyDescent="0.15">
      <c r="A34" s="59">
        <v>821</v>
      </c>
      <c r="B34" s="77" t="s">
        <v>132</v>
      </c>
      <c r="C34" s="77"/>
      <c r="D34" s="59">
        <v>6</v>
      </c>
      <c r="E34" s="59">
        <v>7</v>
      </c>
      <c r="F34" s="4">
        <f t="shared" si="0"/>
        <v>0.01</v>
      </c>
      <c r="G34" s="59"/>
      <c r="H34" s="59" t="s">
        <v>51</v>
      </c>
      <c r="I34" s="59"/>
      <c r="K34" s="60">
        <f t="shared" si="1"/>
        <v>0.01</v>
      </c>
      <c r="L34" s="60">
        <f t="shared" si="2"/>
        <v>0.01</v>
      </c>
      <c r="M34" s="60">
        <f t="shared" si="3"/>
        <v>0.01</v>
      </c>
      <c r="N34" s="60">
        <f t="shared" si="4"/>
        <v>0.01</v>
      </c>
      <c r="O34" s="60">
        <f t="shared" si="5"/>
        <v>0.01</v>
      </c>
      <c r="P34" s="60">
        <f t="shared" si="26"/>
        <v>0.01</v>
      </c>
      <c r="Q34" s="60">
        <f t="shared" si="6"/>
        <v>0.01</v>
      </c>
      <c r="R34" s="60">
        <f t="shared" si="7"/>
        <v>0.01</v>
      </c>
      <c r="S34" s="60">
        <f t="shared" si="8"/>
        <v>0.01</v>
      </c>
      <c r="T34" s="60">
        <f t="shared" si="9"/>
        <v>0.01</v>
      </c>
      <c r="U34" s="60">
        <f t="shared" si="10"/>
        <v>0.01</v>
      </c>
      <c r="V34" s="60">
        <f t="shared" si="11"/>
        <v>0.01</v>
      </c>
      <c r="W34" s="60">
        <f t="shared" si="12"/>
        <v>0.01</v>
      </c>
      <c r="X34" s="60">
        <f t="shared" si="13"/>
        <v>0.01</v>
      </c>
      <c r="Y34" s="60">
        <f t="shared" si="14"/>
        <v>0.01</v>
      </c>
      <c r="Z34" s="60">
        <f t="shared" si="15"/>
        <v>0.01</v>
      </c>
      <c r="AA34" s="60">
        <f t="shared" si="16"/>
        <v>0.01</v>
      </c>
      <c r="AB34" s="60">
        <f t="shared" si="17"/>
        <v>0.01</v>
      </c>
      <c r="AC34" s="60">
        <f t="shared" si="18"/>
        <v>0.01</v>
      </c>
      <c r="AD34" s="60">
        <f t="shared" si="19"/>
        <v>0.02</v>
      </c>
      <c r="AE34" s="60">
        <f t="shared" si="20"/>
        <v>0.01</v>
      </c>
      <c r="AF34" s="60">
        <f t="shared" si="21"/>
        <v>0.01</v>
      </c>
      <c r="AG34" s="60">
        <f t="shared" si="22"/>
        <v>0.01</v>
      </c>
      <c r="AH34" s="60">
        <f t="shared" si="23"/>
        <v>0.01</v>
      </c>
      <c r="AI34" s="60">
        <f t="shared" si="24"/>
        <v>0.01</v>
      </c>
      <c r="AJ34" s="60">
        <f t="shared" si="25"/>
        <v>0.01</v>
      </c>
    </row>
    <row r="35" spans="1:36" ht="12.95" customHeight="1" x14ac:dyDescent="0.15">
      <c r="A35" s="59">
        <v>822</v>
      </c>
      <c r="B35" s="77" t="s">
        <v>115</v>
      </c>
      <c r="C35" s="77"/>
      <c r="D35" s="59">
        <v>12</v>
      </c>
      <c r="E35" s="59">
        <v>11</v>
      </c>
      <c r="F35" s="4">
        <f t="shared" si="0"/>
        <v>0.06</v>
      </c>
      <c r="G35" s="5" t="s">
        <v>100</v>
      </c>
      <c r="H35" s="59" t="s">
        <v>51</v>
      </c>
      <c r="I35" s="59"/>
      <c r="K35" s="60">
        <f t="shared" si="1"/>
        <v>7.0000000000000007E-2</v>
      </c>
      <c r="L35" s="60">
        <f t="shared" si="2"/>
        <v>7.0000000000000007E-2</v>
      </c>
      <c r="M35" s="60">
        <f t="shared" si="3"/>
        <v>7.0000000000000007E-2</v>
      </c>
      <c r="N35" s="60">
        <f t="shared" si="4"/>
        <v>7.0000000000000007E-2</v>
      </c>
      <c r="O35" s="60">
        <f t="shared" si="5"/>
        <v>7.0000000000000007E-2</v>
      </c>
      <c r="P35" s="60">
        <f t="shared" si="26"/>
        <v>7.0000000000000007E-2</v>
      </c>
      <c r="Q35" s="60">
        <f t="shared" si="6"/>
        <v>0.06</v>
      </c>
      <c r="R35" s="60">
        <f t="shared" si="7"/>
        <v>7.0000000000000007E-2</v>
      </c>
      <c r="S35" s="60">
        <f t="shared" si="8"/>
        <v>7.0000000000000007E-2</v>
      </c>
      <c r="T35" s="60">
        <f t="shared" si="9"/>
        <v>7.0000000000000007E-2</v>
      </c>
      <c r="U35" s="60">
        <f t="shared" si="10"/>
        <v>7.0000000000000007E-2</v>
      </c>
      <c r="V35" s="60">
        <f t="shared" si="11"/>
        <v>7.0000000000000007E-2</v>
      </c>
      <c r="W35" s="60">
        <f t="shared" si="12"/>
        <v>7.0000000000000007E-2</v>
      </c>
      <c r="X35" s="60">
        <f t="shared" si="13"/>
        <v>7.0000000000000007E-2</v>
      </c>
      <c r="Y35" s="60">
        <f t="shared" si="14"/>
        <v>0.06</v>
      </c>
      <c r="Z35" s="60">
        <f t="shared" si="15"/>
        <v>7.0000000000000007E-2</v>
      </c>
      <c r="AA35" s="60">
        <f t="shared" si="16"/>
        <v>0.06</v>
      </c>
      <c r="AB35" s="60">
        <f t="shared" si="17"/>
        <v>0.06</v>
      </c>
      <c r="AC35" s="60">
        <f t="shared" si="18"/>
        <v>7.0000000000000007E-2</v>
      </c>
      <c r="AD35" s="60">
        <f t="shared" si="19"/>
        <v>0.08</v>
      </c>
      <c r="AE35" s="60">
        <f t="shared" si="20"/>
        <v>0.06</v>
      </c>
      <c r="AF35" s="60">
        <f t="shared" si="21"/>
        <v>0.06</v>
      </c>
      <c r="AG35" s="60">
        <f t="shared" si="22"/>
        <v>0.06</v>
      </c>
      <c r="AH35" s="60">
        <f t="shared" si="23"/>
        <v>0.06</v>
      </c>
      <c r="AI35" s="60">
        <f t="shared" si="24"/>
        <v>7.0000000000000007E-2</v>
      </c>
      <c r="AJ35" s="60">
        <f t="shared" si="25"/>
        <v>0.06</v>
      </c>
    </row>
    <row r="36" spans="1:36" ht="12.95" customHeight="1" x14ac:dyDescent="0.15">
      <c r="A36" s="59">
        <v>823</v>
      </c>
      <c r="B36" s="77" t="s">
        <v>115</v>
      </c>
      <c r="C36" s="77"/>
      <c r="D36" s="59">
        <v>16</v>
      </c>
      <c r="E36" s="59">
        <v>11</v>
      </c>
      <c r="F36" s="4">
        <f t="shared" si="0"/>
        <v>0.1</v>
      </c>
      <c r="G36" s="5" t="s">
        <v>100</v>
      </c>
      <c r="H36" s="59"/>
      <c r="I36" s="59"/>
      <c r="K36" s="60">
        <f t="shared" si="1"/>
        <v>0.11</v>
      </c>
      <c r="L36" s="60">
        <f t="shared" si="2"/>
        <v>0.11</v>
      </c>
      <c r="M36" s="60">
        <f t="shared" si="3"/>
        <v>0.11</v>
      </c>
      <c r="N36" s="60">
        <f t="shared" si="4"/>
        <v>0.12</v>
      </c>
      <c r="O36" s="60">
        <f t="shared" si="5"/>
        <v>0.12</v>
      </c>
      <c r="P36" s="60">
        <f t="shared" si="26"/>
        <v>0.11</v>
      </c>
      <c r="Q36" s="60">
        <f t="shared" si="6"/>
        <v>0.11</v>
      </c>
      <c r="R36" s="60">
        <f t="shared" si="7"/>
        <v>0.11</v>
      </c>
      <c r="S36" s="60">
        <f t="shared" si="8"/>
        <v>0.11</v>
      </c>
      <c r="T36" s="60">
        <f t="shared" si="9"/>
        <v>0.11</v>
      </c>
      <c r="U36" s="60">
        <f t="shared" si="10"/>
        <v>0.11</v>
      </c>
      <c r="V36" s="60">
        <f t="shared" si="11"/>
        <v>0.12</v>
      </c>
      <c r="W36" s="60">
        <f t="shared" si="12"/>
        <v>0.12</v>
      </c>
      <c r="X36" s="60">
        <f t="shared" si="13"/>
        <v>0.11</v>
      </c>
      <c r="Y36" s="60">
        <f t="shared" si="14"/>
        <v>0.1</v>
      </c>
      <c r="Z36" s="60">
        <f t="shared" si="15"/>
        <v>0.12</v>
      </c>
      <c r="AA36" s="60">
        <f t="shared" si="16"/>
        <v>0.1</v>
      </c>
      <c r="AB36" s="60">
        <f t="shared" si="17"/>
        <v>0.11</v>
      </c>
      <c r="AC36" s="60">
        <f t="shared" si="18"/>
        <v>0.11</v>
      </c>
      <c r="AD36" s="60">
        <f t="shared" si="19"/>
        <v>0.13</v>
      </c>
      <c r="AE36" s="60">
        <f t="shared" si="20"/>
        <v>0.1</v>
      </c>
      <c r="AF36" s="60">
        <f t="shared" si="21"/>
        <v>0.11</v>
      </c>
      <c r="AG36" s="60">
        <f t="shared" si="22"/>
        <v>0.1</v>
      </c>
      <c r="AH36" s="60">
        <f t="shared" si="23"/>
        <v>0.1</v>
      </c>
      <c r="AI36" s="60">
        <f t="shared" si="24"/>
        <v>0.12</v>
      </c>
      <c r="AJ36" s="60">
        <f t="shared" si="25"/>
        <v>0.1</v>
      </c>
    </row>
    <row r="37" spans="1:36" ht="12.95" customHeight="1" x14ac:dyDescent="0.15">
      <c r="A37" s="59">
        <v>824</v>
      </c>
      <c r="B37" s="77" t="s">
        <v>115</v>
      </c>
      <c r="C37" s="77"/>
      <c r="D37" s="59">
        <v>10</v>
      </c>
      <c r="E37" s="59">
        <v>10</v>
      </c>
      <c r="F37" s="4">
        <f t="shared" si="0"/>
        <v>0.04</v>
      </c>
      <c r="G37" s="5" t="s">
        <v>100</v>
      </c>
      <c r="H37" s="59" t="s">
        <v>51</v>
      </c>
      <c r="I37" s="59"/>
      <c r="K37" s="60">
        <f t="shared" si="1"/>
        <v>0.04</v>
      </c>
      <c r="L37" s="60">
        <f t="shared" si="2"/>
        <v>0.04</v>
      </c>
      <c r="M37" s="60">
        <f t="shared" si="3"/>
        <v>0.04</v>
      </c>
      <c r="N37" s="60">
        <f t="shared" si="4"/>
        <v>0.05</v>
      </c>
      <c r="O37" s="60">
        <f t="shared" si="5"/>
        <v>0.05</v>
      </c>
      <c r="P37" s="60">
        <f t="shared" si="26"/>
        <v>0.04</v>
      </c>
      <c r="Q37" s="60">
        <f t="shared" si="6"/>
        <v>0.04</v>
      </c>
      <c r="R37" s="60">
        <f t="shared" si="7"/>
        <v>0.04</v>
      </c>
      <c r="S37" s="60">
        <f t="shared" si="8"/>
        <v>0.04</v>
      </c>
      <c r="T37" s="60">
        <f t="shared" si="9"/>
        <v>0.04</v>
      </c>
      <c r="U37" s="60">
        <f t="shared" si="10"/>
        <v>0.04</v>
      </c>
      <c r="V37" s="60">
        <f t="shared" si="11"/>
        <v>0.04</v>
      </c>
      <c r="W37" s="60">
        <f t="shared" si="12"/>
        <v>0.04</v>
      </c>
      <c r="X37" s="60">
        <f t="shared" si="13"/>
        <v>0.04</v>
      </c>
      <c r="Y37" s="60">
        <f t="shared" si="14"/>
        <v>0.04</v>
      </c>
      <c r="Z37" s="60">
        <f t="shared" si="15"/>
        <v>0.04</v>
      </c>
      <c r="AA37" s="60">
        <f t="shared" si="16"/>
        <v>0.04</v>
      </c>
      <c r="AB37" s="60">
        <f t="shared" si="17"/>
        <v>0.04</v>
      </c>
      <c r="AC37" s="60">
        <f t="shared" si="18"/>
        <v>0.04</v>
      </c>
      <c r="AD37" s="60">
        <f t="shared" si="19"/>
        <v>0.06</v>
      </c>
      <c r="AE37" s="60">
        <f t="shared" si="20"/>
        <v>0.04</v>
      </c>
      <c r="AF37" s="60">
        <f t="shared" si="21"/>
        <v>0.04</v>
      </c>
      <c r="AG37" s="60">
        <f t="shared" si="22"/>
        <v>0.04</v>
      </c>
      <c r="AH37" s="60">
        <f t="shared" si="23"/>
        <v>0.04</v>
      </c>
      <c r="AI37" s="60">
        <f t="shared" si="24"/>
        <v>0.04</v>
      </c>
      <c r="AJ37" s="60">
        <f t="shared" si="25"/>
        <v>0.04</v>
      </c>
    </row>
    <row r="38" spans="1:36" ht="12.95" customHeight="1" x14ac:dyDescent="0.15">
      <c r="A38" s="59">
        <v>825</v>
      </c>
      <c r="B38" s="77" t="s">
        <v>115</v>
      </c>
      <c r="C38" s="77"/>
      <c r="D38" s="59">
        <v>6</v>
      </c>
      <c r="E38" s="59">
        <v>8</v>
      </c>
      <c r="F38" s="4">
        <f t="shared" si="0"/>
        <v>0.01</v>
      </c>
      <c r="G38" s="5" t="s">
        <v>100</v>
      </c>
      <c r="H38" s="59" t="s">
        <v>51</v>
      </c>
      <c r="I38" s="59"/>
      <c r="K38" s="60">
        <f t="shared" si="1"/>
        <v>0.01</v>
      </c>
      <c r="L38" s="60">
        <f t="shared" si="2"/>
        <v>0.01</v>
      </c>
      <c r="M38" s="60">
        <f t="shared" si="3"/>
        <v>0.01</v>
      </c>
      <c r="N38" s="60">
        <f t="shared" si="4"/>
        <v>0.01</v>
      </c>
      <c r="O38" s="60">
        <f t="shared" si="5"/>
        <v>0.01</v>
      </c>
      <c r="P38" s="60">
        <f t="shared" si="26"/>
        <v>0.01</v>
      </c>
      <c r="Q38" s="60">
        <f t="shared" si="6"/>
        <v>0.01</v>
      </c>
      <c r="R38" s="60">
        <f t="shared" si="7"/>
        <v>0.01</v>
      </c>
      <c r="S38" s="60">
        <f t="shared" si="8"/>
        <v>0.01</v>
      </c>
      <c r="T38" s="60">
        <f t="shared" si="9"/>
        <v>0.01</v>
      </c>
      <c r="U38" s="60">
        <f t="shared" si="10"/>
        <v>0.01</v>
      </c>
      <c r="V38" s="60">
        <f t="shared" si="11"/>
        <v>0.01</v>
      </c>
      <c r="W38" s="60">
        <f t="shared" si="12"/>
        <v>0.01</v>
      </c>
      <c r="X38" s="60">
        <f t="shared" si="13"/>
        <v>0.01</v>
      </c>
      <c r="Y38" s="60">
        <f t="shared" si="14"/>
        <v>0.01</v>
      </c>
      <c r="Z38" s="60">
        <f t="shared" si="15"/>
        <v>0.01</v>
      </c>
      <c r="AA38" s="60">
        <f t="shared" si="16"/>
        <v>0.01</v>
      </c>
      <c r="AB38" s="60">
        <f t="shared" si="17"/>
        <v>0.01</v>
      </c>
      <c r="AC38" s="60">
        <f t="shared" si="18"/>
        <v>0.01</v>
      </c>
      <c r="AD38" s="60">
        <f t="shared" si="19"/>
        <v>0.02</v>
      </c>
      <c r="AE38" s="60">
        <f t="shared" si="20"/>
        <v>0.01</v>
      </c>
      <c r="AF38" s="60">
        <f t="shared" si="21"/>
        <v>0.01</v>
      </c>
      <c r="AG38" s="60">
        <f t="shared" si="22"/>
        <v>0.01</v>
      </c>
      <c r="AH38" s="60">
        <f t="shared" si="23"/>
        <v>0.01</v>
      </c>
      <c r="AI38" s="60">
        <f t="shared" si="24"/>
        <v>0.01</v>
      </c>
      <c r="AJ38" s="60">
        <f t="shared" si="25"/>
        <v>0.01</v>
      </c>
    </row>
    <row r="39" spans="1:36" ht="12.95" customHeight="1" x14ac:dyDescent="0.15">
      <c r="A39" s="59"/>
      <c r="B39" s="77"/>
      <c r="C39" s="77"/>
      <c r="D39" s="59"/>
      <c r="E39" s="59"/>
      <c r="F39" s="4" t="str">
        <f t="shared" si="0"/>
        <v/>
      </c>
      <c r="G39" s="59"/>
      <c r="H39" s="59"/>
      <c r="I39" s="59"/>
      <c r="K39" s="60" t="e">
        <f t="shared" si="1"/>
        <v>#NUM!</v>
      </c>
      <c r="L39" s="60" t="e">
        <f t="shared" si="2"/>
        <v>#NUM!</v>
      </c>
      <c r="M39" s="60" t="e">
        <f t="shared" si="3"/>
        <v>#NUM!</v>
      </c>
      <c r="N39" s="60" t="e">
        <f t="shared" si="4"/>
        <v>#NUM!</v>
      </c>
      <c r="O39" s="60" t="e">
        <f t="shared" si="5"/>
        <v>#NUM!</v>
      </c>
      <c r="P39" s="60" t="e">
        <f t="shared" si="26"/>
        <v>#N/A</v>
      </c>
      <c r="Q39" s="60" t="e">
        <f t="shared" si="6"/>
        <v>#NUM!</v>
      </c>
      <c r="R39" s="60" t="e">
        <f t="shared" si="7"/>
        <v>#NUM!</v>
      </c>
      <c r="S39" s="60" t="e">
        <f t="shared" si="8"/>
        <v>#NUM!</v>
      </c>
      <c r="T39" s="60" t="e">
        <f t="shared" si="9"/>
        <v>#NUM!</v>
      </c>
      <c r="U39" s="60" t="e">
        <f t="shared" si="10"/>
        <v>#N/A</v>
      </c>
      <c r="V39" s="60" t="e">
        <f t="shared" si="11"/>
        <v>#NUM!</v>
      </c>
      <c r="W39" s="60" t="e">
        <f t="shared" si="12"/>
        <v>#NUM!</v>
      </c>
      <c r="X39" s="60" t="e">
        <f t="shared" si="13"/>
        <v>#NUM!</v>
      </c>
      <c r="Y39" s="60" t="e">
        <f t="shared" si="14"/>
        <v>#NUM!</v>
      </c>
      <c r="Z39" s="60" t="e">
        <f t="shared" si="15"/>
        <v>#N/A</v>
      </c>
      <c r="AA39" s="60" t="e">
        <f t="shared" si="16"/>
        <v>#NUM!</v>
      </c>
      <c r="AB39" s="60" t="e">
        <f t="shared" si="17"/>
        <v>#NUM!</v>
      </c>
      <c r="AC39" s="60" t="e">
        <f t="shared" si="18"/>
        <v>#NUM!</v>
      </c>
      <c r="AD39" s="60" t="e">
        <f t="shared" si="19"/>
        <v>#NUM!</v>
      </c>
      <c r="AE39" s="60" t="e">
        <f t="shared" si="20"/>
        <v>#NUM!</v>
      </c>
      <c r="AF39" s="60" t="e">
        <f t="shared" si="21"/>
        <v>#N/A</v>
      </c>
      <c r="AG39" s="60" t="e">
        <f t="shared" si="22"/>
        <v>#NUM!</v>
      </c>
      <c r="AH39" s="60" t="e">
        <f t="shared" si="23"/>
        <v>#NUM!</v>
      </c>
      <c r="AI39" s="60" t="e">
        <f t="shared" si="24"/>
        <v>#NUM!</v>
      </c>
      <c r="AJ39" s="60" t="e">
        <f t="shared" si="25"/>
        <v>#N/A</v>
      </c>
    </row>
    <row r="40" spans="1:36" ht="12.95" customHeight="1" x14ac:dyDescent="0.15">
      <c r="A40" s="59"/>
      <c r="B40" s="77"/>
      <c r="C40" s="77"/>
      <c r="D40" s="59"/>
      <c r="E40" s="59"/>
      <c r="F40" s="4" t="str">
        <f t="shared" si="0"/>
        <v/>
      </c>
      <c r="G40" s="59"/>
      <c r="H40" s="59"/>
      <c r="I40" s="59"/>
      <c r="K40" s="60" t="e">
        <f t="shared" si="1"/>
        <v>#NUM!</v>
      </c>
      <c r="L40" s="60" t="e">
        <f t="shared" si="2"/>
        <v>#NUM!</v>
      </c>
      <c r="M40" s="60" t="e">
        <f t="shared" si="3"/>
        <v>#NUM!</v>
      </c>
      <c r="N40" s="60" t="e">
        <f t="shared" si="4"/>
        <v>#NUM!</v>
      </c>
      <c r="O40" s="60" t="e">
        <f t="shared" si="5"/>
        <v>#NUM!</v>
      </c>
      <c r="P40" s="60" t="e">
        <f t="shared" si="26"/>
        <v>#N/A</v>
      </c>
      <c r="Q40" s="60" t="e">
        <f t="shared" si="6"/>
        <v>#NUM!</v>
      </c>
      <c r="R40" s="60" t="e">
        <f t="shared" si="7"/>
        <v>#NUM!</v>
      </c>
      <c r="S40" s="60" t="e">
        <f t="shared" si="8"/>
        <v>#NUM!</v>
      </c>
      <c r="T40" s="60" t="e">
        <f t="shared" si="9"/>
        <v>#NUM!</v>
      </c>
      <c r="U40" s="60" t="e">
        <f t="shared" si="10"/>
        <v>#N/A</v>
      </c>
      <c r="V40" s="60" t="e">
        <f t="shared" si="11"/>
        <v>#NUM!</v>
      </c>
      <c r="W40" s="60" t="e">
        <f t="shared" si="12"/>
        <v>#NUM!</v>
      </c>
      <c r="X40" s="60" t="e">
        <f t="shared" si="13"/>
        <v>#NUM!</v>
      </c>
      <c r="Y40" s="60" t="e">
        <f t="shared" si="14"/>
        <v>#NUM!</v>
      </c>
      <c r="Z40" s="60" t="e">
        <f t="shared" si="15"/>
        <v>#N/A</v>
      </c>
      <c r="AA40" s="60" t="e">
        <f t="shared" si="16"/>
        <v>#NUM!</v>
      </c>
      <c r="AB40" s="60" t="e">
        <f t="shared" si="17"/>
        <v>#NUM!</v>
      </c>
      <c r="AC40" s="60" t="e">
        <f t="shared" si="18"/>
        <v>#NUM!</v>
      </c>
      <c r="AD40" s="60" t="e">
        <f t="shared" si="19"/>
        <v>#NUM!</v>
      </c>
      <c r="AE40" s="60" t="e">
        <f t="shared" si="20"/>
        <v>#NUM!</v>
      </c>
      <c r="AF40" s="60" t="e">
        <f t="shared" si="21"/>
        <v>#N/A</v>
      </c>
      <c r="AG40" s="60" t="e">
        <f t="shared" si="22"/>
        <v>#NUM!</v>
      </c>
      <c r="AH40" s="60" t="e">
        <f t="shared" si="23"/>
        <v>#NUM!</v>
      </c>
      <c r="AI40" s="60" t="e">
        <f t="shared" si="24"/>
        <v>#NUM!</v>
      </c>
      <c r="AJ40" s="60" t="e">
        <f t="shared" si="25"/>
        <v>#N/A</v>
      </c>
    </row>
    <row r="41" spans="1:36" ht="12.95" customHeight="1" x14ac:dyDescent="0.15">
      <c r="A41" s="59"/>
      <c r="B41" s="77"/>
      <c r="C41" s="77"/>
      <c r="D41" s="59"/>
      <c r="E41" s="59"/>
      <c r="F41" s="4" t="str">
        <f t="shared" si="0"/>
        <v/>
      </c>
      <c r="G41" s="59"/>
      <c r="H41" s="59"/>
      <c r="I41" s="59"/>
      <c r="K41" s="60" t="e">
        <f t="shared" si="1"/>
        <v>#NUM!</v>
      </c>
      <c r="L41" s="60" t="e">
        <f t="shared" si="2"/>
        <v>#NUM!</v>
      </c>
      <c r="M41" s="60" t="e">
        <f t="shared" si="3"/>
        <v>#NUM!</v>
      </c>
      <c r="N41" s="60" t="e">
        <f t="shared" si="4"/>
        <v>#NUM!</v>
      </c>
      <c r="O41" s="60" t="e">
        <f t="shared" si="5"/>
        <v>#NUM!</v>
      </c>
      <c r="P41" s="60" t="e">
        <f t="shared" si="26"/>
        <v>#N/A</v>
      </c>
      <c r="Q41" s="60" t="e">
        <f t="shared" si="6"/>
        <v>#NUM!</v>
      </c>
      <c r="R41" s="60" t="e">
        <f t="shared" si="7"/>
        <v>#NUM!</v>
      </c>
      <c r="S41" s="60" t="e">
        <f t="shared" si="8"/>
        <v>#NUM!</v>
      </c>
      <c r="T41" s="60" t="e">
        <f t="shared" si="9"/>
        <v>#NUM!</v>
      </c>
      <c r="U41" s="60" t="e">
        <f t="shared" si="10"/>
        <v>#N/A</v>
      </c>
      <c r="V41" s="60" t="e">
        <f t="shared" si="11"/>
        <v>#NUM!</v>
      </c>
      <c r="W41" s="60" t="e">
        <f t="shared" si="12"/>
        <v>#NUM!</v>
      </c>
      <c r="X41" s="60" t="e">
        <f t="shared" si="13"/>
        <v>#NUM!</v>
      </c>
      <c r="Y41" s="60" t="e">
        <f t="shared" si="14"/>
        <v>#NUM!</v>
      </c>
      <c r="Z41" s="60" t="e">
        <f t="shared" si="15"/>
        <v>#N/A</v>
      </c>
      <c r="AA41" s="60" t="e">
        <f t="shared" si="16"/>
        <v>#NUM!</v>
      </c>
      <c r="AB41" s="60" t="e">
        <f t="shared" si="17"/>
        <v>#NUM!</v>
      </c>
      <c r="AC41" s="60" t="e">
        <f t="shared" si="18"/>
        <v>#NUM!</v>
      </c>
      <c r="AD41" s="60" t="e">
        <f t="shared" si="19"/>
        <v>#NUM!</v>
      </c>
      <c r="AE41" s="60" t="e">
        <f t="shared" si="20"/>
        <v>#NUM!</v>
      </c>
      <c r="AF41" s="60" t="e">
        <f t="shared" si="21"/>
        <v>#N/A</v>
      </c>
      <c r="AG41" s="60" t="e">
        <f t="shared" si="22"/>
        <v>#NUM!</v>
      </c>
      <c r="AH41" s="60" t="e">
        <f t="shared" si="23"/>
        <v>#NUM!</v>
      </c>
      <c r="AI41" s="60" t="e">
        <f t="shared" si="24"/>
        <v>#NUM!</v>
      </c>
      <c r="AJ41" s="60" t="e">
        <f t="shared" si="25"/>
        <v>#N/A</v>
      </c>
    </row>
    <row r="42" spans="1:36" ht="12.95" customHeight="1" x14ac:dyDescent="0.15">
      <c r="A42" s="59"/>
      <c r="B42" s="77"/>
      <c r="C42" s="77"/>
      <c r="D42" s="59"/>
      <c r="E42" s="59"/>
      <c r="F42" s="4" t="str">
        <f t="shared" si="0"/>
        <v/>
      </c>
      <c r="G42" s="59"/>
      <c r="H42" s="59"/>
      <c r="I42" s="59"/>
      <c r="K42" s="60" t="e">
        <f t="shared" si="1"/>
        <v>#NUM!</v>
      </c>
      <c r="L42" s="60" t="e">
        <f t="shared" si="2"/>
        <v>#NUM!</v>
      </c>
      <c r="M42" s="60" t="e">
        <f t="shared" si="3"/>
        <v>#NUM!</v>
      </c>
      <c r="N42" s="60" t="e">
        <f t="shared" si="4"/>
        <v>#NUM!</v>
      </c>
      <c r="O42" s="60" t="e">
        <f t="shared" si="5"/>
        <v>#NUM!</v>
      </c>
      <c r="P42" s="60" t="e">
        <f t="shared" si="26"/>
        <v>#N/A</v>
      </c>
      <c r="Q42" s="60" t="e">
        <f t="shared" si="6"/>
        <v>#NUM!</v>
      </c>
      <c r="R42" s="60" t="e">
        <f t="shared" si="7"/>
        <v>#NUM!</v>
      </c>
      <c r="S42" s="60" t="e">
        <f t="shared" si="8"/>
        <v>#NUM!</v>
      </c>
      <c r="T42" s="60" t="e">
        <f t="shared" si="9"/>
        <v>#NUM!</v>
      </c>
      <c r="U42" s="60" t="e">
        <f t="shared" si="10"/>
        <v>#N/A</v>
      </c>
      <c r="V42" s="60" t="e">
        <f t="shared" si="11"/>
        <v>#NUM!</v>
      </c>
      <c r="W42" s="60" t="e">
        <f t="shared" si="12"/>
        <v>#NUM!</v>
      </c>
      <c r="X42" s="60" t="e">
        <f t="shared" si="13"/>
        <v>#NUM!</v>
      </c>
      <c r="Y42" s="60" t="e">
        <f t="shared" si="14"/>
        <v>#NUM!</v>
      </c>
      <c r="Z42" s="60" t="e">
        <f t="shared" si="15"/>
        <v>#N/A</v>
      </c>
      <c r="AA42" s="60" t="e">
        <f t="shared" si="16"/>
        <v>#NUM!</v>
      </c>
      <c r="AB42" s="60" t="e">
        <f t="shared" si="17"/>
        <v>#NUM!</v>
      </c>
      <c r="AC42" s="60" t="e">
        <f t="shared" si="18"/>
        <v>#NUM!</v>
      </c>
      <c r="AD42" s="60" t="e">
        <f t="shared" si="19"/>
        <v>#NUM!</v>
      </c>
      <c r="AE42" s="60" t="e">
        <f t="shared" si="20"/>
        <v>#NUM!</v>
      </c>
      <c r="AF42" s="60" t="e">
        <f t="shared" si="21"/>
        <v>#N/A</v>
      </c>
      <c r="AG42" s="60" t="e">
        <f t="shared" si="22"/>
        <v>#NUM!</v>
      </c>
      <c r="AH42" s="60" t="e">
        <f t="shared" si="23"/>
        <v>#NUM!</v>
      </c>
      <c r="AI42" s="60" t="e">
        <f t="shared" si="24"/>
        <v>#NUM!</v>
      </c>
      <c r="AJ42" s="60" t="e">
        <f t="shared" si="25"/>
        <v>#N/A</v>
      </c>
    </row>
    <row r="43" spans="1:36" ht="12.95" customHeight="1" x14ac:dyDescent="0.15">
      <c r="A43" s="59"/>
      <c r="B43" s="77"/>
      <c r="C43" s="77"/>
      <c r="D43" s="59"/>
      <c r="E43" s="59"/>
      <c r="F43" s="4" t="str">
        <f t="shared" si="0"/>
        <v/>
      </c>
      <c r="G43" s="59"/>
      <c r="H43" s="59"/>
      <c r="I43" s="59"/>
      <c r="K43" s="60" t="e">
        <f t="shared" si="1"/>
        <v>#NUM!</v>
      </c>
      <c r="L43" s="60" t="e">
        <f t="shared" si="2"/>
        <v>#NUM!</v>
      </c>
      <c r="M43" s="60" t="e">
        <f t="shared" si="3"/>
        <v>#NUM!</v>
      </c>
      <c r="N43" s="60" t="e">
        <f t="shared" si="4"/>
        <v>#NUM!</v>
      </c>
      <c r="O43" s="60" t="e">
        <f t="shared" si="5"/>
        <v>#NUM!</v>
      </c>
      <c r="P43" s="60" t="e">
        <f t="shared" si="26"/>
        <v>#N/A</v>
      </c>
      <c r="Q43" s="60" t="e">
        <f t="shared" si="6"/>
        <v>#NUM!</v>
      </c>
      <c r="R43" s="60" t="e">
        <f t="shared" si="7"/>
        <v>#NUM!</v>
      </c>
      <c r="S43" s="60" t="e">
        <f t="shared" si="8"/>
        <v>#NUM!</v>
      </c>
      <c r="T43" s="60" t="e">
        <f t="shared" si="9"/>
        <v>#NUM!</v>
      </c>
      <c r="U43" s="60" t="e">
        <f t="shared" si="10"/>
        <v>#N/A</v>
      </c>
      <c r="V43" s="60" t="e">
        <f t="shared" si="11"/>
        <v>#NUM!</v>
      </c>
      <c r="W43" s="60" t="e">
        <f t="shared" si="12"/>
        <v>#NUM!</v>
      </c>
      <c r="X43" s="60" t="e">
        <f t="shared" si="13"/>
        <v>#NUM!</v>
      </c>
      <c r="Y43" s="60" t="e">
        <f t="shared" si="14"/>
        <v>#NUM!</v>
      </c>
      <c r="Z43" s="60" t="e">
        <f t="shared" si="15"/>
        <v>#N/A</v>
      </c>
      <c r="AA43" s="60" t="e">
        <f t="shared" si="16"/>
        <v>#NUM!</v>
      </c>
      <c r="AB43" s="60" t="e">
        <f t="shared" si="17"/>
        <v>#NUM!</v>
      </c>
      <c r="AC43" s="60" t="e">
        <f t="shared" si="18"/>
        <v>#NUM!</v>
      </c>
      <c r="AD43" s="60" t="e">
        <f t="shared" si="19"/>
        <v>#NUM!</v>
      </c>
      <c r="AE43" s="60" t="e">
        <f t="shared" si="20"/>
        <v>#NUM!</v>
      </c>
      <c r="AF43" s="60" t="e">
        <f t="shared" si="21"/>
        <v>#N/A</v>
      </c>
      <c r="AG43" s="60" t="e">
        <f t="shared" si="22"/>
        <v>#NUM!</v>
      </c>
      <c r="AH43" s="60" t="e">
        <f t="shared" si="23"/>
        <v>#NUM!</v>
      </c>
      <c r="AI43" s="60" t="e">
        <f t="shared" si="24"/>
        <v>#NUM!</v>
      </c>
      <c r="AJ43" s="60" t="e">
        <f t="shared" si="25"/>
        <v>#N/A</v>
      </c>
    </row>
    <row r="44" spans="1:36" ht="12.95" customHeight="1" x14ac:dyDescent="0.15">
      <c r="A44" s="9"/>
      <c r="B44" s="10"/>
      <c r="C44" s="10"/>
      <c r="D44" s="9"/>
      <c r="E44" s="9"/>
      <c r="F44" s="9"/>
      <c r="G44" s="9"/>
      <c r="H44" s="10"/>
      <c r="I44" s="10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</row>
    <row r="45" spans="1:36" ht="12.95" customHeight="1" x14ac:dyDescent="0.15">
      <c r="A45" s="12" t="s">
        <v>16</v>
      </c>
      <c r="B45" s="13"/>
      <c r="C45" s="13"/>
      <c r="D45" s="12"/>
      <c r="E45" s="12"/>
      <c r="F45" s="12"/>
      <c r="G45" s="12"/>
      <c r="H45" s="13"/>
      <c r="I45" s="14" t="s">
        <v>17</v>
      </c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</row>
    <row r="46" spans="1:36" ht="12.95" customHeight="1" x14ac:dyDescent="0.15">
      <c r="A46" s="72"/>
      <c r="B46" s="73"/>
      <c r="C46" s="59" t="s">
        <v>18</v>
      </c>
      <c r="D46" s="59" t="s">
        <v>19</v>
      </c>
      <c r="E46" s="59" t="s">
        <v>20</v>
      </c>
      <c r="F46" s="11"/>
      <c r="G46" s="5" t="s">
        <v>21</v>
      </c>
      <c r="H46" s="13"/>
      <c r="I46" s="74" t="s">
        <v>140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</row>
    <row r="47" spans="1:36" ht="12.95" customHeight="1" x14ac:dyDescent="0.15">
      <c r="A47" s="70" t="s">
        <v>22</v>
      </c>
      <c r="B47" s="71"/>
      <c r="C47" s="15">
        <f>E47-D47</f>
        <v>35</v>
      </c>
      <c r="D47" s="15">
        <f>COUNTIF(G4:G43,"*下層*")</f>
        <v>0</v>
      </c>
      <c r="E47" s="15">
        <f>COUNTA(A4:A43)</f>
        <v>35</v>
      </c>
      <c r="F47" s="11"/>
      <c r="G47" s="16">
        <f>C47*100</f>
        <v>3500</v>
      </c>
      <c r="H47" s="13"/>
      <c r="I47" s="75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</row>
    <row r="48" spans="1:36" ht="12.95" customHeight="1" x14ac:dyDescent="0.15">
      <c r="A48" s="70" t="s">
        <v>23</v>
      </c>
      <c r="B48" s="71"/>
      <c r="C48" s="15">
        <f>ROUND(SUMIF(G7:G43,"&lt;&gt;*下層*",E4:E43)/C47,0)</f>
        <v>10</v>
      </c>
      <c r="D48" s="15" t="str">
        <f>IF(D47&gt;0,ROUND(SUMIF(G4:G43,"*下層*",E4:E43)/D47,0),"")</f>
        <v/>
      </c>
      <c r="E48" s="15">
        <f>ROUND(SUM(E4:E43)/E47,0)</f>
        <v>10</v>
      </c>
      <c r="F48" s="14"/>
      <c r="G48" s="16">
        <f>C48</f>
        <v>10</v>
      </c>
      <c r="H48" s="14"/>
      <c r="I48" s="75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</row>
    <row r="49" spans="1:36" ht="12.95" customHeight="1" x14ac:dyDescent="0.15">
      <c r="A49" s="70" t="s">
        <v>24</v>
      </c>
      <c r="B49" s="71"/>
      <c r="C49" s="15">
        <f>ROUND(SUMIF(G7:G43,"&lt;&gt;*下層*",D4:D43)/C47,0)</f>
        <v>10</v>
      </c>
      <c r="D49" s="15" t="str">
        <f>IF(D47&gt;0,ROUND(SUMIF(G4:G43,"*下層*",D4:D43)/D47,0),"")</f>
        <v/>
      </c>
      <c r="E49" s="15">
        <f>ROUND(SUM(D4:D43)/E47,0)</f>
        <v>10</v>
      </c>
      <c r="F49" s="14"/>
      <c r="G49" s="16">
        <f>C49</f>
        <v>10</v>
      </c>
      <c r="H49" s="14"/>
      <c r="I49" s="75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</row>
    <row r="50" spans="1:36" ht="12.95" customHeight="1" x14ac:dyDescent="0.15">
      <c r="A50" s="70" t="s">
        <v>25</v>
      </c>
      <c r="B50" s="71"/>
      <c r="C50" s="4">
        <f>E50-D50</f>
        <v>1.6200000000000008</v>
      </c>
      <c r="D50" s="17">
        <f>SUMIF(G4:G43,"*下層*",F4:F43)</f>
        <v>0</v>
      </c>
      <c r="E50" s="4">
        <f>SUM(F4:F43)</f>
        <v>1.6200000000000008</v>
      </c>
      <c r="F50" s="14"/>
      <c r="G50" s="18">
        <f>C50*100</f>
        <v>162.00000000000009</v>
      </c>
      <c r="H50" s="14"/>
      <c r="I50" s="75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 spans="1:36" ht="12.95" customHeight="1" x14ac:dyDescent="0.15">
      <c r="A51" s="12"/>
      <c r="B51" s="13"/>
      <c r="C51" s="13"/>
      <c r="D51" s="12"/>
      <c r="E51" s="12"/>
      <c r="F51" s="12"/>
      <c r="G51" s="19" t="str">
        <f>"形状比＝"&amp;ROUND(G48/G49*100,0)&amp;"、Sr＝"&amp;ROUND((10000/G47)^0.5/G48*100,0)</f>
        <v>形状比＝100、Sr＝17</v>
      </c>
      <c r="H51" s="13"/>
      <c r="I51" s="75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 spans="1:36" ht="12.95" customHeight="1" x14ac:dyDescent="0.15">
      <c r="A52" s="12" t="s">
        <v>26</v>
      </c>
      <c r="B52" s="13"/>
      <c r="C52" s="13"/>
      <c r="D52" s="12"/>
      <c r="E52" s="12"/>
      <c r="F52" s="12"/>
      <c r="G52" s="12"/>
      <c r="H52" s="13"/>
      <c r="I52" s="75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1:36" ht="12.95" customHeight="1" x14ac:dyDescent="0.15">
      <c r="A53" s="72"/>
      <c r="B53" s="73"/>
      <c r="C53" s="59" t="s">
        <v>18</v>
      </c>
      <c r="D53" s="59" t="s">
        <v>19</v>
      </c>
      <c r="E53" s="59" t="s">
        <v>20</v>
      </c>
      <c r="F53" s="11"/>
      <c r="G53" s="5" t="s">
        <v>21</v>
      </c>
      <c r="H53" s="13"/>
      <c r="I53" s="75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</row>
    <row r="54" spans="1:36" ht="12.95" customHeight="1" x14ac:dyDescent="0.15">
      <c r="A54" s="70" t="s">
        <v>27</v>
      </c>
      <c r="B54" s="71"/>
      <c r="C54" s="15">
        <f>COUNTIF(H4:H43,"○")</f>
        <v>25</v>
      </c>
      <c r="D54" s="15">
        <f>COUNTIF(H4:H43,"▲")</f>
        <v>0</v>
      </c>
      <c r="E54" s="15">
        <f>COUNTA(H4:H43)</f>
        <v>25</v>
      </c>
      <c r="F54" s="11"/>
      <c r="G54" s="16">
        <f>C54*100</f>
        <v>2500</v>
      </c>
      <c r="H54" s="13"/>
      <c r="I54" s="75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</row>
    <row r="55" spans="1:36" ht="12.95" customHeight="1" x14ac:dyDescent="0.15">
      <c r="A55" s="70" t="s">
        <v>23</v>
      </c>
      <c r="B55" s="71"/>
      <c r="C55" s="15">
        <f>IF(C54&gt;0,ROUND(SUMIF(H4:H43,"○",E4:E43)/C54,0),"")</f>
        <v>9</v>
      </c>
      <c r="D55" s="15" t="str">
        <f>IF(D54&gt;0,ROUND(SUMIF(H4:H43,"▲",E4:E43)/D54,0),"")</f>
        <v/>
      </c>
      <c r="E55" s="15">
        <f>ROUND(SUMIF(H4:H43,"*",E4:E43)/E54,0)</f>
        <v>9</v>
      </c>
      <c r="F55" s="14"/>
      <c r="G55" s="16">
        <f>C55</f>
        <v>9</v>
      </c>
      <c r="H55" s="14"/>
      <c r="I55" s="75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 spans="1:36" ht="12.95" customHeight="1" x14ac:dyDescent="0.15">
      <c r="A56" s="70" t="s">
        <v>24</v>
      </c>
      <c r="B56" s="71"/>
      <c r="C56" s="15">
        <f>IF(C54&gt;0,ROUND(SUMIF(H4:H43,"○",D4:D43)/C54,0),"")</f>
        <v>9</v>
      </c>
      <c r="D56" s="15" t="str">
        <f>IF(D54&gt;0,ROUND(SUMIF(H4:H43,"▲",D4:D43)/D54,0),"")</f>
        <v/>
      </c>
      <c r="E56" s="15">
        <f>ROUND(SUMIF(H4:H43,"*",D4:D43)/E54,0)</f>
        <v>9</v>
      </c>
      <c r="F56" s="14"/>
      <c r="G56" s="16">
        <f>C56</f>
        <v>9</v>
      </c>
      <c r="H56" s="14"/>
      <c r="I56" s="75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</row>
    <row r="57" spans="1:36" ht="12.95" customHeight="1" x14ac:dyDescent="0.15">
      <c r="A57" s="70" t="s">
        <v>25</v>
      </c>
      <c r="B57" s="71"/>
      <c r="C57" s="17">
        <f>SUMIF(H4:H43,"○",F4:F43)</f>
        <v>0.81000000000000028</v>
      </c>
      <c r="D57" s="17">
        <f>SUMIF(H4:H43,"▲",F4:F43)</f>
        <v>0</v>
      </c>
      <c r="E57" s="17">
        <f>SUM(C57:D57)</f>
        <v>0.81000000000000028</v>
      </c>
      <c r="F57" s="14"/>
      <c r="G57" s="20">
        <f>C57*100</f>
        <v>81.000000000000028</v>
      </c>
      <c r="H57" s="14"/>
      <c r="I57" s="75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</row>
    <row r="58" spans="1:36" ht="12.95" customHeight="1" x14ac:dyDescent="0.15">
      <c r="A58" s="12"/>
      <c r="B58" s="13"/>
      <c r="C58" s="13"/>
      <c r="D58" s="12"/>
      <c r="E58" s="12"/>
      <c r="F58" s="12"/>
      <c r="G58" s="12"/>
      <c r="H58" s="13"/>
      <c r="I58" s="75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</row>
    <row r="59" spans="1:36" ht="12.95" customHeight="1" x14ac:dyDescent="0.15">
      <c r="A59" s="12" t="s">
        <v>28</v>
      </c>
      <c r="B59" s="13"/>
      <c r="C59" s="13"/>
      <c r="D59" s="12"/>
      <c r="E59" s="12"/>
      <c r="F59" s="12"/>
      <c r="G59" s="11"/>
      <c r="H59" s="11"/>
      <c r="I59" s="75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</row>
    <row r="60" spans="1:36" ht="12.95" customHeight="1" x14ac:dyDescent="0.15">
      <c r="A60" s="72"/>
      <c r="B60" s="73"/>
      <c r="C60" s="59" t="s">
        <v>18</v>
      </c>
      <c r="D60" s="59" t="s">
        <v>19</v>
      </c>
      <c r="E60" s="59" t="s">
        <v>20</v>
      </c>
      <c r="F60" s="11"/>
      <c r="G60" s="14"/>
      <c r="H60" s="11"/>
      <c r="I60" s="75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</row>
    <row r="61" spans="1:36" ht="12.95" customHeight="1" x14ac:dyDescent="0.15">
      <c r="A61" s="70" t="s">
        <v>29</v>
      </c>
      <c r="B61" s="71"/>
      <c r="C61" s="21">
        <f>ROUND(C54/C47*100,1)</f>
        <v>71.400000000000006</v>
      </c>
      <c r="D61" s="21" t="str">
        <f>IF(D47&gt;0,ROUND(D54/D47*100,1),"")</f>
        <v/>
      </c>
      <c r="E61" s="21">
        <f>ROUND(E54/E47*100,1)</f>
        <v>71.400000000000006</v>
      </c>
      <c r="F61" s="11"/>
      <c r="G61" s="14"/>
      <c r="H61" s="11"/>
      <c r="I61" s="76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</row>
    <row r="62" spans="1:36" ht="12.95" customHeight="1" x14ac:dyDescent="0.15">
      <c r="A62" s="70" t="s">
        <v>30</v>
      </c>
      <c r="B62" s="71"/>
      <c r="C62" s="21">
        <f>ROUND(C57/C50*100,1)</f>
        <v>50</v>
      </c>
      <c r="D62" s="21" t="str">
        <f>IF(D47&gt;0,ROUND(D57/D50*100,1),"")</f>
        <v/>
      </c>
      <c r="E62" s="21">
        <f>ROUND(E57/E50*100,1)</f>
        <v>50</v>
      </c>
      <c r="F62" s="11"/>
      <c r="G62" s="11"/>
      <c r="H62" s="11"/>
      <c r="I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</row>
    <row r="63" spans="1:36" ht="12.95" customHeight="1" x14ac:dyDescent="0.15">
      <c r="A63" s="22"/>
      <c r="B63" s="22"/>
      <c r="C63" s="22"/>
      <c r="D63" s="22"/>
      <c r="E63" s="22"/>
      <c r="F63" s="22"/>
      <c r="G63" s="22"/>
      <c r="H63" s="22"/>
      <c r="I63" s="22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</row>
    <row r="64" spans="1:36" ht="12.95" customHeight="1" x14ac:dyDescent="0.15">
      <c r="A64" s="12" t="s">
        <v>31</v>
      </c>
      <c r="B64" s="13"/>
      <c r="C64" s="13"/>
      <c r="D64" s="12"/>
      <c r="E64" s="12"/>
      <c r="F64" s="12"/>
      <c r="G64" s="12"/>
      <c r="H64" s="22"/>
      <c r="I64" s="22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</row>
    <row r="65" spans="1:36" ht="12.95" customHeight="1" x14ac:dyDescent="0.15">
      <c r="A65" s="72"/>
      <c r="B65" s="73"/>
      <c r="C65" s="59" t="s">
        <v>18</v>
      </c>
      <c r="D65" s="59" t="s">
        <v>19</v>
      </c>
      <c r="E65" s="59" t="s">
        <v>20</v>
      </c>
      <c r="F65" s="11"/>
      <c r="G65" s="5" t="s">
        <v>21</v>
      </c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</row>
    <row r="66" spans="1:36" ht="12.95" customHeight="1" x14ac:dyDescent="0.15">
      <c r="A66" s="70" t="s">
        <v>22</v>
      </c>
      <c r="B66" s="71"/>
      <c r="C66" s="15">
        <f>C47-C54</f>
        <v>10</v>
      </c>
      <c r="D66" s="15">
        <f>D47-D54</f>
        <v>0</v>
      </c>
      <c r="E66" s="15">
        <f>SUM(C66:D66)</f>
        <v>10</v>
      </c>
      <c r="F66" s="11"/>
      <c r="G66" s="16">
        <f>C66*100</f>
        <v>1000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</row>
    <row r="67" spans="1:36" ht="12.95" customHeight="1" x14ac:dyDescent="0.15">
      <c r="A67" s="70" t="s">
        <v>23</v>
      </c>
      <c r="B67" s="71"/>
      <c r="C67" s="15">
        <f>IF(C66&gt;0,ROUND(SUMIFS(E4:E43,G4:G43,"&lt;&gt;*下層*",H4:H43,"")/C66,0),"")</f>
        <v>13</v>
      </c>
      <c r="D67" s="15" t="str">
        <f>IF(D66&gt;0,ROUND(SUMIFS(E4:E43,G7:G43,"*下層*",H4:H43,"")/D66,0),"")</f>
        <v/>
      </c>
      <c r="E67" s="15">
        <f>IF(E66&gt;0,ROUND(SUMIF(H4:H43,"",E4:E43)/E66,0),"")</f>
        <v>13</v>
      </c>
      <c r="F67" s="14"/>
      <c r="G67" s="16">
        <f>C67</f>
        <v>13</v>
      </c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</row>
    <row r="68" spans="1:36" ht="12.95" customHeight="1" x14ac:dyDescent="0.15">
      <c r="A68" s="70" t="s">
        <v>24</v>
      </c>
      <c r="B68" s="71"/>
      <c r="C68" s="15">
        <f>IF(C66&gt;0,ROUND(SUMIFS(D4:D43,G4:G43,"&lt;&gt;*下層*",H4:H43,"")/C66,0),"")</f>
        <v>13</v>
      </c>
      <c r="D68" s="15" t="str">
        <f>IF(D66&gt;0,ROUND(SUMIFS(D4:D43,G7:G43,"*下層*",H4:H43,"")/D66,0),"")</f>
        <v/>
      </c>
      <c r="E68" s="15">
        <f>IF(E66&gt;0,ROUND(SUMIF(H4:H43,"",D4:D43)/E66,0),"")</f>
        <v>13</v>
      </c>
      <c r="F68" s="14"/>
      <c r="G68" s="16">
        <f>C68</f>
        <v>13</v>
      </c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</row>
    <row r="69" spans="1:36" ht="12.95" customHeight="1" x14ac:dyDescent="0.15">
      <c r="A69" s="70" t="s">
        <v>25</v>
      </c>
      <c r="B69" s="71"/>
      <c r="C69" s="4">
        <f>C50-C57</f>
        <v>0.8100000000000005</v>
      </c>
      <c r="D69" s="17" t="str">
        <f>IF(D66&gt;0,D50-D57,"")</f>
        <v/>
      </c>
      <c r="E69" s="4">
        <f>SUM(C69:D69)</f>
        <v>0.8100000000000005</v>
      </c>
      <c r="F69" s="14"/>
      <c r="G69" s="18">
        <f>C69*100</f>
        <v>81.000000000000057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</row>
    <row r="70" spans="1:36" x14ac:dyDescent="0.15">
      <c r="G70" s="19" t="str">
        <f>"形状比＝"&amp;ROUND(G67/G68*100,0)&amp;"、Sr＝"&amp;ROUND((10000/G66)^0.5/G67*100,0)</f>
        <v>形状比＝100、Sr＝24</v>
      </c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</row>
    <row r="71" spans="1:36" x14ac:dyDescent="0.15"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</row>
    <row r="72" spans="1:36" x14ac:dyDescent="0.15"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</row>
    <row r="73" spans="1:36" x14ac:dyDescent="0.15"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</row>
    <row r="74" spans="1:36" x14ac:dyDescent="0.15"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</row>
    <row r="75" spans="1:36" x14ac:dyDescent="0.15"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</row>
    <row r="76" spans="1:36" x14ac:dyDescent="0.15"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</row>
    <row r="77" spans="1:36" x14ac:dyDescent="0.15"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</row>
    <row r="78" spans="1:36" x14ac:dyDescent="0.15"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</row>
    <row r="79" spans="1:36" x14ac:dyDescent="0.15"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</row>
    <row r="80" spans="1:36" x14ac:dyDescent="0.15"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</row>
    <row r="81" spans="11:36" x14ac:dyDescent="0.15"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</row>
    <row r="82" spans="11:36" x14ac:dyDescent="0.15"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</row>
    <row r="83" spans="11:36" x14ac:dyDescent="0.15"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1:36" x14ac:dyDescent="0.15"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</row>
    <row r="85" spans="11:36" x14ac:dyDescent="0.15"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</row>
    <row r="86" spans="11:36" x14ac:dyDescent="0.15"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</row>
    <row r="87" spans="11:36" x14ac:dyDescent="0.15"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</row>
    <row r="88" spans="11:36" x14ac:dyDescent="0.15"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</row>
    <row r="89" spans="11:36" x14ac:dyDescent="0.15"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</row>
    <row r="90" spans="11:36" x14ac:dyDescent="0.15"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</row>
    <row r="91" spans="11:36" x14ac:dyDescent="0.15"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</row>
    <row r="92" spans="11:36" x14ac:dyDescent="0.15"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</row>
    <row r="93" spans="11:36" x14ac:dyDescent="0.15"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</row>
    <row r="94" spans="11:36" x14ac:dyDescent="0.15"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</row>
    <row r="95" spans="11:36" x14ac:dyDescent="0.15"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</row>
    <row r="96" spans="11:36" x14ac:dyDescent="0.15"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</row>
    <row r="97" spans="11:36" x14ac:dyDescent="0.15"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</row>
    <row r="98" spans="11:36" x14ac:dyDescent="0.15"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1:36" x14ac:dyDescent="0.15"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1:36" x14ac:dyDescent="0.15"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</row>
    <row r="101" spans="11:36" x14ac:dyDescent="0.15"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</row>
    <row r="102" spans="11:36" x14ac:dyDescent="0.15"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</row>
    <row r="103" spans="11:36" x14ac:dyDescent="0.15"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</row>
    <row r="104" spans="11:36" x14ac:dyDescent="0.15"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</row>
    <row r="105" spans="11:36" x14ac:dyDescent="0.15"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</row>
    <row r="106" spans="11:36" x14ac:dyDescent="0.15"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</row>
    <row r="107" spans="11:36" x14ac:dyDescent="0.15"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</row>
    <row r="108" spans="11:36" x14ac:dyDescent="0.15"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</row>
    <row r="109" spans="11:36" x14ac:dyDescent="0.15"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</row>
    <row r="110" spans="11:36" x14ac:dyDescent="0.15"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</row>
    <row r="111" spans="11:36" x14ac:dyDescent="0.15"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</row>
    <row r="112" spans="11:36" x14ac:dyDescent="0.15"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</row>
    <row r="113" spans="11:36" x14ac:dyDescent="0.15"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</row>
    <row r="114" spans="11:36" x14ac:dyDescent="0.15"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</row>
    <row r="115" spans="11:36" x14ac:dyDescent="0.15"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</row>
    <row r="116" spans="11:36" x14ac:dyDescent="0.15"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</row>
    <row r="117" spans="11:36" x14ac:dyDescent="0.15"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</row>
    <row r="118" spans="11:36" x14ac:dyDescent="0.15"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</row>
    <row r="119" spans="11:36" x14ac:dyDescent="0.15"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</row>
    <row r="120" spans="11:36" x14ac:dyDescent="0.15"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</row>
  </sheetData>
  <autoFilter ref="A3:I43">
    <filterColumn colId="1" showButton="0"/>
  </autoFilter>
  <mergeCells count="67">
    <mergeCell ref="B7:C7"/>
    <mergeCell ref="A2:G2"/>
    <mergeCell ref="H2:I2"/>
    <mergeCell ref="K2:P2"/>
    <mergeCell ref="Q2:U2"/>
    <mergeCell ref="AG2:AJ2"/>
    <mergeCell ref="B3:C3"/>
    <mergeCell ref="B4:C4"/>
    <mergeCell ref="B5:C5"/>
    <mergeCell ref="B6:C6"/>
    <mergeCell ref="V2:Z2"/>
    <mergeCell ref="AA2:AF2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46:B46"/>
    <mergeCell ref="I46:I61"/>
    <mergeCell ref="A47:B47"/>
    <mergeCell ref="A48:B48"/>
    <mergeCell ref="A49:B49"/>
    <mergeCell ref="A50:B50"/>
    <mergeCell ref="A53:B53"/>
    <mergeCell ref="A54:B54"/>
    <mergeCell ref="A55:B55"/>
    <mergeCell ref="A56:B56"/>
    <mergeCell ref="A67:B67"/>
    <mergeCell ref="A68:B68"/>
    <mergeCell ref="A69:B69"/>
    <mergeCell ref="A57:B57"/>
    <mergeCell ref="A60:B60"/>
    <mergeCell ref="A61:B61"/>
    <mergeCell ref="A62:B62"/>
    <mergeCell ref="A65:B65"/>
    <mergeCell ref="A66:B66"/>
  </mergeCells>
  <phoneticPr fontId="3"/>
  <conditionalFormatting sqref="K4:K43">
    <cfRule type="expression" dxfId="95" priority="16" stopIfTrue="1">
      <formula>AND(($H4="スギ"),(#REF!&lt;12))</formula>
    </cfRule>
  </conditionalFormatting>
  <conditionalFormatting sqref="L4:L43">
    <cfRule type="expression" dxfId="94" priority="15" stopIfTrue="1">
      <formula>AND(($H4="スギ"),(#REF!&lt;22),(#REF!&gt;=12))</formula>
    </cfRule>
  </conditionalFormatting>
  <conditionalFormatting sqref="M4:M43">
    <cfRule type="expression" dxfId="93" priority="14" stopIfTrue="1">
      <formula>AND(($H4="スギ"),(#REF!&lt;32),(#REF!&gt;=22))</formula>
    </cfRule>
  </conditionalFormatting>
  <conditionalFormatting sqref="N4:N43">
    <cfRule type="expression" dxfId="92" priority="13" stopIfTrue="1">
      <formula>AND(($H4="スギ"),(#REF!&lt;42),(#REF!&gt;=32))</formula>
    </cfRule>
  </conditionalFormatting>
  <conditionalFormatting sqref="U4:U43 Z4:AF43 AJ4:AJ43 O4:P43">
    <cfRule type="expression" dxfId="91" priority="12" stopIfTrue="1">
      <formula>AND(($H4="スギ"),(#REF!&gt;=42))</formula>
    </cfRule>
  </conditionalFormatting>
  <conditionalFormatting sqref="Q4:Q43 AA4:AA43">
    <cfRule type="expression" dxfId="90" priority="11" stopIfTrue="1">
      <formula>AND(($H4="ヒノキ"),(#REF!&lt;12))</formula>
    </cfRule>
  </conditionalFormatting>
  <conditionalFormatting sqref="R4:R43 AB4:AE43">
    <cfRule type="expression" dxfId="89" priority="10" stopIfTrue="1">
      <formula>AND(($H4="ヒノキ"),(#REF!&lt;22),(#REF!&gt;=12))</formula>
    </cfRule>
  </conditionalFormatting>
  <conditionalFormatting sqref="S4:S43">
    <cfRule type="expression" dxfId="88" priority="9" stopIfTrue="1">
      <formula>AND(($H4="ヒノキ"),(#REF!&lt;32),(#REF!&gt;=22))</formula>
    </cfRule>
  </conditionalFormatting>
  <conditionalFormatting sqref="T4:U43 Z4:AF43 AJ4:AJ43">
    <cfRule type="expression" dxfId="87" priority="8" stopIfTrue="1">
      <formula>AND(($H4="ヒノキ"),(#REF!&gt;=32))</formula>
    </cfRule>
  </conditionalFormatting>
  <conditionalFormatting sqref="V4:V43 AA4:AA43">
    <cfRule type="expression" dxfId="86" priority="7" stopIfTrue="1">
      <formula>AND(($H4="アカマツ"),(#REF!&lt;12))</formula>
    </cfRule>
  </conditionalFormatting>
  <conditionalFormatting sqref="W4:W43 AB4:AB43">
    <cfRule type="expression" dxfId="85" priority="6" stopIfTrue="1">
      <formula>AND(($H4="アカマツ"),(#REF!&lt;22),(#REF!&gt;=12))</formula>
    </cfRule>
  </conditionalFormatting>
  <conditionalFormatting sqref="X4:X43 AC4:AC43">
    <cfRule type="expression" dxfId="84" priority="5" stopIfTrue="1">
      <formula>AND(($H4="アカマツ"),(#REF!&lt;42),(#REF!&gt;=22))</formula>
    </cfRule>
  </conditionalFormatting>
  <conditionalFormatting sqref="Y4:AF43 AJ4:AJ43">
    <cfRule type="expression" dxfId="83" priority="4" stopIfTrue="1">
      <formula>AND(($H4="アカマツ"),(#REF!&gt;=42))</formula>
    </cfRule>
  </conditionalFormatting>
  <conditionalFormatting sqref="AG4:AG43">
    <cfRule type="expression" dxfId="82" priority="3" stopIfTrue="1">
      <formula>AND(($H4&lt;&gt;"スギ"),($H4&lt;&gt;"ヒノキ"),($H4&lt;&gt;"アカマツ"),(#REF!&lt;12))</formula>
    </cfRule>
  </conditionalFormatting>
  <conditionalFormatting sqref="AH4:AH43">
    <cfRule type="expression" dxfId="81" priority="2" stopIfTrue="1">
      <formula>AND(($H4&lt;&gt;"スギ"),($H4&lt;&gt;"ヒノキ"),($H4&lt;&gt;"アカマツ"),(#REF!&lt;42),(#REF!&gt;=12))</formula>
    </cfRule>
  </conditionalFormatting>
  <conditionalFormatting sqref="AI4:AJ43">
    <cfRule type="expression" dxfId="80" priority="1" stopIfTrue="1">
      <formula>AND(($H4&lt;&gt;"スギ"),($H4&lt;&gt;"ヒノキ"),($H4&lt;&gt;"アカマツ"),(#REF!&gt;=42))</formula>
    </cfRule>
  </conditionalFormatting>
  <pageMargins left="1.1023622047244095" right="0.19685039370078741" top="0.27559055118110237" bottom="0.31496062992125984" header="0.15748031496062992" footer="0.23622047244094491"/>
  <pageSetup paperSize="9" scale="90" orientation="portrait" blackAndWhite="1" r:id="rId1"/>
  <headerFooter alignWithMargins="0">
    <oddHeader>&amp;R&amp;P</oddHead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J120"/>
  <sheetViews>
    <sheetView showGridLines="0" tabSelected="1" view="pageBreakPreview" topLeftCell="A25" zoomScaleNormal="85" zoomScaleSheetLayoutView="100" workbookViewId="0">
      <selection activeCell="J6" sqref="J6"/>
    </sheetView>
  </sheetViews>
  <sheetFormatPr defaultColWidth="8.125" defaultRowHeight="14.25" x14ac:dyDescent="0.15"/>
  <cols>
    <col min="1" max="3" width="7.875" style="1" customWidth="1"/>
    <col min="4" max="4" width="8.125" style="1" customWidth="1"/>
    <col min="5" max="6" width="8" style="1" customWidth="1"/>
    <col min="7" max="7" width="18.625" style="1" customWidth="1"/>
    <col min="8" max="8" width="7.75" style="1" customWidth="1"/>
    <col min="9" max="9" width="23.875" style="1" customWidth="1"/>
    <col min="10" max="16384" width="8.125" style="1"/>
  </cols>
  <sheetData>
    <row r="1" spans="1:36" ht="43.5" customHeight="1" x14ac:dyDescent="0.15">
      <c r="B1" s="1" t="s">
        <v>0</v>
      </c>
    </row>
    <row r="2" spans="1:36" ht="21" customHeight="1" x14ac:dyDescent="0.15">
      <c r="A2" s="83" t="s">
        <v>141</v>
      </c>
      <c r="B2" s="83"/>
      <c r="C2" s="83"/>
      <c r="D2" s="83"/>
      <c r="E2" s="83"/>
      <c r="F2" s="83"/>
      <c r="G2" s="83"/>
      <c r="H2" s="84" t="s">
        <v>63</v>
      </c>
      <c r="I2" s="84"/>
      <c r="K2" s="80" t="s">
        <v>1</v>
      </c>
      <c r="L2" s="81"/>
      <c r="M2" s="81"/>
      <c r="N2" s="81"/>
      <c r="O2" s="81"/>
      <c r="P2" s="82"/>
      <c r="Q2" s="80" t="s">
        <v>2</v>
      </c>
      <c r="R2" s="81"/>
      <c r="S2" s="81"/>
      <c r="T2" s="81"/>
      <c r="U2" s="82"/>
      <c r="V2" s="80" t="s">
        <v>3</v>
      </c>
      <c r="W2" s="81"/>
      <c r="X2" s="81"/>
      <c r="Y2" s="81"/>
      <c r="Z2" s="82"/>
      <c r="AA2" s="80" t="s">
        <v>4</v>
      </c>
      <c r="AB2" s="81"/>
      <c r="AC2" s="81"/>
      <c r="AD2" s="81"/>
      <c r="AE2" s="81"/>
      <c r="AF2" s="82"/>
      <c r="AG2" s="78" t="s">
        <v>5</v>
      </c>
      <c r="AH2" s="78"/>
      <c r="AI2" s="78"/>
      <c r="AJ2" s="78"/>
    </row>
    <row r="3" spans="1:36" ht="46.5" customHeight="1" x14ac:dyDescent="0.15">
      <c r="A3" s="61" t="s">
        <v>6</v>
      </c>
      <c r="B3" s="79" t="s">
        <v>7</v>
      </c>
      <c r="C3" s="79"/>
      <c r="D3" s="2" t="s">
        <v>8</v>
      </c>
      <c r="E3" s="2" t="s">
        <v>9</v>
      </c>
      <c r="F3" s="3" t="s">
        <v>10</v>
      </c>
      <c r="G3" s="3" t="s">
        <v>11</v>
      </c>
      <c r="H3" s="2" t="s">
        <v>12</v>
      </c>
      <c r="I3" s="2" t="s">
        <v>13</v>
      </c>
      <c r="K3" s="60">
        <v>0</v>
      </c>
      <c r="L3" s="60">
        <v>12</v>
      </c>
      <c r="M3" s="60">
        <v>22</v>
      </c>
      <c r="N3" s="60">
        <v>32</v>
      </c>
      <c r="O3" s="60">
        <v>42</v>
      </c>
      <c r="P3" s="60" t="s">
        <v>14</v>
      </c>
      <c r="Q3" s="60">
        <v>0</v>
      </c>
      <c r="R3" s="60">
        <v>12</v>
      </c>
      <c r="S3" s="60">
        <v>22</v>
      </c>
      <c r="T3" s="60">
        <v>32</v>
      </c>
      <c r="U3" s="60" t="s">
        <v>14</v>
      </c>
      <c r="V3" s="60">
        <v>0</v>
      </c>
      <c r="W3" s="60">
        <v>12</v>
      </c>
      <c r="X3" s="60">
        <v>22</v>
      </c>
      <c r="Y3" s="60">
        <v>42</v>
      </c>
      <c r="Z3" s="60" t="s">
        <v>14</v>
      </c>
      <c r="AA3" s="60">
        <v>0</v>
      </c>
      <c r="AB3" s="60">
        <v>12</v>
      </c>
      <c r="AC3" s="60">
        <v>22</v>
      </c>
      <c r="AD3" s="60">
        <v>32</v>
      </c>
      <c r="AE3" s="60">
        <v>42</v>
      </c>
      <c r="AF3" s="60" t="s">
        <v>14</v>
      </c>
      <c r="AG3" s="60">
        <v>0</v>
      </c>
      <c r="AH3" s="60">
        <v>12</v>
      </c>
      <c r="AI3" s="60">
        <v>42</v>
      </c>
      <c r="AJ3" s="60" t="s">
        <v>14</v>
      </c>
    </row>
    <row r="4" spans="1:36" ht="12.95" customHeight="1" x14ac:dyDescent="0.15">
      <c r="A4" s="59">
        <v>861</v>
      </c>
      <c r="B4" s="77" t="s">
        <v>142</v>
      </c>
      <c r="C4" s="77"/>
      <c r="D4" s="59">
        <v>22</v>
      </c>
      <c r="E4" s="59">
        <v>18</v>
      </c>
      <c r="F4" s="4">
        <f t="shared" ref="F4:F43" si="0">IF(D4&gt;0,IF(B4="スギ",P4,IF(B4="ヒノキ",U4,IF(B4="アカマツ",Z4,IF(B4="カラマツ",AF4,AJ4)))),"")</f>
        <v>0.31</v>
      </c>
      <c r="G4" s="5" t="s">
        <v>100</v>
      </c>
      <c r="H4" s="59"/>
      <c r="I4" s="59" t="s">
        <v>149</v>
      </c>
      <c r="J4" s="1" t="s">
        <v>15</v>
      </c>
      <c r="K4" s="60">
        <f t="shared" ref="K4:K43" si="1">IF(ROUND(10^(-5+0.8769+1.7454*LOG(D4)+1.014*LOG(E4)),2)&gt;=0.01,ROUND(10^(-5+0.8769+1.7454*LOG(D4)+1.014*LOG(E4)),2),ROUND(10^(-5+0.8769+1.7454*LOG(D4)+1.014*LOG(E4)),3))</f>
        <v>0.31</v>
      </c>
      <c r="L4" s="60">
        <f t="shared" ref="L4:L43" si="2">ROUND(10^(-5+0.73504+1.83346*LOG(D4)+1.06569*LOG(E4)),2)</f>
        <v>0.34</v>
      </c>
      <c r="M4" s="60">
        <f t="shared" ref="M4:M43" si="3">ROUND(10^(-5+0.71514+1.74357*LOG(D4)+1.17719*LOG(E4)),2)</f>
        <v>0.34</v>
      </c>
      <c r="N4" s="60">
        <f t="shared" ref="N4:N43" si="4">ROUND(10^(-5+0.82956+1.76381*LOG(D4)+1.06412*LOG(E4)),2)</f>
        <v>0.34</v>
      </c>
      <c r="O4" s="60">
        <f t="shared" ref="O4:O43" si="5">ROUND(10^(-5+0.88226+1.79204*LOG(D4)+0.99303*LOG(E4)),2)</f>
        <v>0.34</v>
      </c>
      <c r="P4" s="60">
        <f>HLOOKUP($D4,K$3:O$43,MATCH($A4,$A$3:$A$43,0),1)</f>
        <v>0.34</v>
      </c>
      <c r="Q4" s="60">
        <f t="shared" ref="Q4:Q43" si="6">IF(ROUND(10^(1.810672*LOG(D4)+0.982833*LOG(E4)-4.173533),2)&gt;=0.01,ROUND(10^(1.810672*LOG(D4)+0.982833*LOG(E4)-4.173533),2),ROUND(10^(1.810672*LOG(D4)+0.982833*LOG(E4)-4.173533),3))</f>
        <v>0.31</v>
      </c>
      <c r="R4" s="60">
        <f t="shared" ref="R4:R43" si="7">ROUND(10^(1.905709*LOG(D4)+1.011385*LOG(E4)-4.293729),2)</f>
        <v>0.34</v>
      </c>
      <c r="S4" s="60">
        <f t="shared" ref="S4:S43" si="8">ROUND(10^(1.771888*LOG(D4)+1.138415*LOG(E4)-4.271259),2)</f>
        <v>0.34</v>
      </c>
      <c r="T4" s="60">
        <f t="shared" ref="T4:T43" si="9">ROUND(10^(1.671519*LOG(D4)+1.363617*LOG(E4)-4.404407),2)</f>
        <v>0.36</v>
      </c>
      <c r="U4" s="60">
        <f t="shared" ref="U4:U43" si="10">HLOOKUP($D4,Q$3:T$43,MATCH($A4,$A$3:$A$43,0),1)</f>
        <v>0.34</v>
      </c>
      <c r="V4" s="60">
        <f t="shared" ref="V4:V43" si="11">IF(ROUND(10^(-4.249503+1.946501*LOG(D4)+0.942682*LOG(E4)),2)&gt;=0.01,ROUND(10^(-4.249503+1.946501*LOG(D4)+0.942682*LOG(E4)),2),ROUND(10^(-4.249503+1.946501*LOG(D4)+0.942682*LOG(E4)),3))</f>
        <v>0.35</v>
      </c>
      <c r="W4" s="60">
        <f t="shared" ref="W4:W43" si="12">ROUND(10^(-4.155639+1.847898*LOG(D4)+0.951955*LOG(E4)),2)</f>
        <v>0.33</v>
      </c>
      <c r="X4" s="60">
        <f t="shared" ref="X4:X43" si="13">ROUND(10^(-4.194535+1.804172*LOG(D4)+1.034248*LOG(E4)),2)</f>
        <v>0.34</v>
      </c>
      <c r="Y4" s="60">
        <f t="shared" ref="Y4:Y43" si="14">ROUND(10^(-4.42347+2.006485*LOG(D4)+0.967757*LOG(E4)),2)</f>
        <v>0.31</v>
      </c>
      <c r="Z4" s="60">
        <f t="shared" ref="Z4:Z43" si="15">HLOOKUP($D4,V$3:Y$43,MATCH($A4,$A$3:$A$43,0),1)</f>
        <v>0.34</v>
      </c>
      <c r="AA4" s="60">
        <f t="shared" ref="AA4:AA43" si="16">IF(ROUND(10^(1.80389*LOG(D4)+0.962587*LOG(E4)-4.155099),2)&gt;=0.01,ROUND(10^(1.80389*LOG(D4)+0.962587*LOG(E4)-4.155099),2),ROUND(10^(1.80389*LOG(D4)+0.962587*LOG(E4)-4.155099),3))</f>
        <v>0.3</v>
      </c>
      <c r="AB4" s="60">
        <f t="shared" ref="AB4:AB43" si="17">ROUND(10^(1.979213*LOG(D4)+0.998347*LOG(E4)-4.369281),2)</f>
        <v>0.35</v>
      </c>
      <c r="AC4" s="60">
        <f t="shared" ref="AC4:AC43" si="18">ROUND(10^(1.904401*LOG(D4)+1.062478*LOG(E4)-4.348104),2)</f>
        <v>0.35</v>
      </c>
      <c r="AD4" s="60">
        <f t="shared" ref="AD4:AD43" si="19">ROUND(10^(1.640825*LOG(D4)+1.080387*LOG(E4)-3.976731),2)</f>
        <v>0.38</v>
      </c>
      <c r="AE4" s="60">
        <f t="shared" ref="AE4:AE43" si="20">ROUND(10^(1.90887*LOG(D4)+1.088002*LOG(E4)-4.431495),2)</f>
        <v>0.31</v>
      </c>
      <c r="AF4" s="60">
        <f t="shared" ref="AF4:AF43" si="21">HLOOKUP($D4,AA$3:AE$43,MATCH($A4,$A$3:$A$43,0),1)</f>
        <v>0.35</v>
      </c>
      <c r="AG4" s="60">
        <f t="shared" ref="AG4:AG43" si="22">IF(ROUND(10^(1.94019664*LOG(D4)+0.84689666*LOG(E4)-4.20067295),2)&gt;=0.01,ROUND(10^(1.94019664*LOG(D4)+0.84689666*LOG(E4)-4.20067295),2),ROUND(10^(1.94019664*LOG(D4)+0.84689666*LOG(E4)-4.20067295),3))</f>
        <v>0.28999999999999998</v>
      </c>
      <c r="AH4" s="60">
        <f t="shared" ref="AH4:AH43" si="23">ROUND(10^(1.93813902*LOG(D4)+0.96697002*LOG(E4)-4.32216295),2)</f>
        <v>0.31</v>
      </c>
      <c r="AI4" s="60">
        <f t="shared" ref="AI4:AI43" si="24">ROUND(10^(1.82464098*LOG(D4)+0.97625989*LOG(E4)-4.15096808),2)</f>
        <v>0.33</v>
      </c>
      <c r="AJ4" s="60">
        <f t="shared" ref="AJ4:AJ43" si="25">HLOOKUP($D4,AG$3:AI$43,MATCH($A4,$A$3:$A$43,0),1)</f>
        <v>0.31</v>
      </c>
    </row>
    <row r="5" spans="1:36" ht="12.95" customHeight="1" x14ac:dyDescent="0.15">
      <c r="A5" s="59">
        <v>862</v>
      </c>
      <c r="B5" s="77" t="s">
        <v>142</v>
      </c>
      <c r="C5" s="77"/>
      <c r="D5" s="59">
        <v>20</v>
      </c>
      <c r="E5" s="59">
        <v>17</v>
      </c>
      <c r="F5" s="4">
        <f t="shared" si="0"/>
        <v>0.25</v>
      </c>
      <c r="G5" s="5" t="s">
        <v>100</v>
      </c>
      <c r="H5" s="59" t="s">
        <v>51</v>
      </c>
      <c r="I5" s="59"/>
      <c r="J5" s="1" t="s">
        <v>15</v>
      </c>
      <c r="K5" s="60">
        <f t="shared" si="1"/>
        <v>0.25</v>
      </c>
      <c r="L5" s="60">
        <f t="shared" si="2"/>
        <v>0.27</v>
      </c>
      <c r="M5" s="60">
        <f t="shared" si="3"/>
        <v>0.27</v>
      </c>
      <c r="N5" s="60">
        <f t="shared" si="4"/>
        <v>0.27</v>
      </c>
      <c r="O5" s="60">
        <f t="shared" si="5"/>
        <v>0.27</v>
      </c>
      <c r="P5" s="60">
        <f t="shared" ref="P5:P43" si="26">HLOOKUP($D5,K$3:O$43,MATCH(A5,$A$3:$A$43,0),1)</f>
        <v>0.27</v>
      </c>
      <c r="Q5" s="60">
        <f t="shared" si="6"/>
        <v>0.25</v>
      </c>
      <c r="R5" s="60">
        <f t="shared" si="7"/>
        <v>0.27</v>
      </c>
      <c r="S5" s="60">
        <f t="shared" si="8"/>
        <v>0.27</v>
      </c>
      <c r="T5" s="60">
        <f t="shared" si="9"/>
        <v>0.28000000000000003</v>
      </c>
      <c r="U5" s="60">
        <f t="shared" si="10"/>
        <v>0.27</v>
      </c>
      <c r="V5" s="60">
        <f t="shared" si="11"/>
        <v>0.28000000000000003</v>
      </c>
      <c r="W5" s="60">
        <f t="shared" si="12"/>
        <v>0.26</v>
      </c>
      <c r="X5" s="60">
        <f t="shared" si="13"/>
        <v>0.27</v>
      </c>
      <c r="Y5" s="60">
        <f t="shared" si="14"/>
        <v>0.24</v>
      </c>
      <c r="Z5" s="60">
        <f t="shared" si="15"/>
        <v>0.26</v>
      </c>
      <c r="AA5" s="60">
        <f t="shared" si="16"/>
        <v>0.24</v>
      </c>
      <c r="AB5" s="60">
        <f t="shared" si="17"/>
        <v>0.27</v>
      </c>
      <c r="AC5" s="60">
        <f t="shared" si="18"/>
        <v>0.27</v>
      </c>
      <c r="AD5" s="60">
        <f t="shared" si="19"/>
        <v>0.31</v>
      </c>
      <c r="AE5" s="60">
        <f t="shared" si="20"/>
        <v>0.25</v>
      </c>
      <c r="AF5" s="60">
        <f t="shared" si="21"/>
        <v>0.27</v>
      </c>
      <c r="AG5" s="60">
        <f t="shared" si="22"/>
        <v>0.23</v>
      </c>
      <c r="AH5" s="60">
        <f t="shared" si="23"/>
        <v>0.25</v>
      </c>
      <c r="AI5" s="60">
        <f t="shared" si="24"/>
        <v>0.27</v>
      </c>
      <c r="AJ5" s="60">
        <f t="shared" si="25"/>
        <v>0.25</v>
      </c>
    </row>
    <row r="6" spans="1:36" ht="12.95" customHeight="1" x14ac:dyDescent="0.15">
      <c r="A6" s="59">
        <v>863</v>
      </c>
      <c r="B6" s="77" t="s">
        <v>143</v>
      </c>
      <c r="C6" s="77"/>
      <c r="D6" s="59">
        <v>18</v>
      </c>
      <c r="E6" s="59">
        <v>14</v>
      </c>
      <c r="F6" s="4">
        <f t="shared" si="0"/>
        <v>0.17</v>
      </c>
      <c r="G6" s="5"/>
      <c r="H6" s="59"/>
      <c r="I6" s="5"/>
      <c r="J6" s="1" t="s">
        <v>15</v>
      </c>
      <c r="K6" s="60">
        <f t="shared" si="1"/>
        <v>0.17</v>
      </c>
      <c r="L6" s="60">
        <f t="shared" si="2"/>
        <v>0.18</v>
      </c>
      <c r="M6" s="60">
        <f t="shared" si="3"/>
        <v>0.18</v>
      </c>
      <c r="N6" s="60">
        <f t="shared" si="4"/>
        <v>0.18</v>
      </c>
      <c r="O6" s="60">
        <f t="shared" si="5"/>
        <v>0.19</v>
      </c>
      <c r="P6" s="60">
        <f t="shared" si="26"/>
        <v>0.18</v>
      </c>
      <c r="Q6" s="60">
        <f t="shared" si="6"/>
        <v>0.17</v>
      </c>
      <c r="R6" s="60">
        <f t="shared" si="7"/>
        <v>0.18</v>
      </c>
      <c r="S6" s="60">
        <f t="shared" si="8"/>
        <v>0.18</v>
      </c>
      <c r="T6" s="60">
        <f t="shared" si="9"/>
        <v>0.18</v>
      </c>
      <c r="U6" s="60">
        <f t="shared" si="10"/>
        <v>0.18</v>
      </c>
      <c r="V6" s="60">
        <f t="shared" si="11"/>
        <v>0.19</v>
      </c>
      <c r="W6" s="60">
        <f t="shared" si="12"/>
        <v>0.18</v>
      </c>
      <c r="X6" s="60">
        <f t="shared" si="13"/>
        <v>0.18</v>
      </c>
      <c r="Y6" s="60">
        <f t="shared" si="14"/>
        <v>0.16</v>
      </c>
      <c r="Z6" s="60">
        <f t="shared" si="15"/>
        <v>0.18</v>
      </c>
      <c r="AA6" s="60">
        <f t="shared" si="16"/>
        <v>0.16</v>
      </c>
      <c r="AB6" s="60">
        <f t="shared" si="17"/>
        <v>0.18</v>
      </c>
      <c r="AC6" s="60">
        <f t="shared" si="18"/>
        <v>0.18</v>
      </c>
      <c r="AD6" s="60">
        <f t="shared" si="19"/>
        <v>0.21</v>
      </c>
      <c r="AE6" s="60">
        <f t="shared" si="20"/>
        <v>0.16</v>
      </c>
      <c r="AF6" s="60">
        <f t="shared" si="21"/>
        <v>0.18</v>
      </c>
      <c r="AG6" s="60">
        <f t="shared" si="22"/>
        <v>0.16</v>
      </c>
      <c r="AH6" s="60">
        <f t="shared" si="23"/>
        <v>0.17</v>
      </c>
      <c r="AI6" s="60">
        <f t="shared" si="24"/>
        <v>0.18</v>
      </c>
      <c r="AJ6" s="60">
        <f t="shared" si="25"/>
        <v>0.17</v>
      </c>
    </row>
    <row r="7" spans="1:36" ht="12.95" customHeight="1" x14ac:dyDescent="0.15">
      <c r="A7" s="59">
        <v>864</v>
      </c>
      <c r="B7" s="77" t="s">
        <v>142</v>
      </c>
      <c r="C7" s="77"/>
      <c r="D7" s="59">
        <v>8</v>
      </c>
      <c r="E7" s="59">
        <v>8</v>
      </c>
      <c r="F7" s="4">
        <f t="shared" si="0"/>
        <v>0.02</v>
      </c>
      <c r="G7" s="5"/>
      <c r="H7" s="59" t="s">
        <v>51</v>
      </c>
      <c r="I7" s="5"/>
      <c r="J7" s="1" t="s">
        <v>15</v>
      </c>
      <c r="K7" s="60">
        <f t="shared" si="1"/>
        <v>0.02</v>
      </c>
      <c r="L7" s="60">
        <f t="shared" si="2"/>
        <v>0.02</v>
      </c>
      <c r="M7" s="60">
        <f t="shared" si="3"/>
        <v>0.02</v>
      </c>
      <c r="N7" s="60">
        <f t="shared" si="4"/>
        <v>0.02</v>
      </c>
      <c r="O7" s="60">
        <f t="shared" si="5"/>
        <v>0.02</v>
      </c>
      <c r="P7" s="60">
        <f t="shared" si="26"/>
        <v>0.02</v>
      </c>
      <c r="Q7" s="60">
        <f t="shared" si="6"/>
        <v>0.02</v>
      </c>
      <c r="R7" s="60">
        <f t="shared" si="7"/>
        <v>0.02</v>
      </c>
      <c r="S7" s="60">
        <f t="shared" si="8"/>
        <v>0.02</v>
      </c>
      <c r="T7" s="60">
        <f t="shared" si="9"/>
        <v>0.02</v>
      </c>
      <c r="U7" s="60">
        <f t="shared" si="10"/>
        <v>0.02</v>
      </c>
      <c r="V7" s="60">
        <f t="shared" si="11"/>
        <v>0.02</v>
      </c>
      <c r="W7" s="60">
        <f t="shared" si="12"/>
        <v>0.02</v>
      </c>
      <c r="X7" s="60">
        <f t="shared" si="13"/>
        <v>0.02</v>
      </c>
      <c r="Y7" s="60">
        <f t="shared" si="14"/>
        <v>0.02</v>
      </c>
      <c r="Z7" s="60">
        <f t="shared" si="15"/>
        <v>0.02</v>
      </c>
      <c r="AA7" s="60">
        <f t="shared" si="16"/>
        <v>0.02</v>
      </c>
      <c r="AB7" s="60">
        <f t="shared" si="17"/>
        <v>0.02</v>
      </c>
      <c r="AC7" s="60">
        <f t="shared" si="18"/>
        <v>0.02</v>
      </c>
      <c r="AD7" s="60">
        <f t="shared" si="19"/>
        <v>0.03</v>
      </c>
      <c r="AE7" s="60">
        <f t="shared" si="20"/>
        <v>0.02</v>
      </c>
      <c r="AF7" s="60">
        <f t="shared" si="21"/>
        <v>0.02</v>
      </c>
      <c r="AG7" s="60">
        <f t="shared" si="22"/>
        <v>0.02</v>
      </c>
      <c r="AH7" s="60">
        <f t="shared" si="23"/>
        <v>0.02</v>
      </c>
      <c r="AI7" s="60">
        <f t="shared" si="24"/>
        <v>0.02</v>
      </c>
      <c r="AJ7" s="60">
        <f t="shared" si="25"/>
        <v>0.02</v>
      </c>
    </row>
    <row r="8" spans="1:36" ht="12.95" customHeight="1" x14ac:dyDescent="0.15">
      <c r="A8" s="59">
        <v>865</v>
      </c>
      <c r="B8" s="77" t="s">
        <v>144</v>
      </c>
      <c r="C8" s="77"/>
      <c r="D8" s="59">
        <v>6</v>
      </c>
      <c r="E8" s="59">
        <v>8</v>
      </c>
      <c r="F8" s="4">
        <f t="shared" si="0"/>
        <v>0.01</v>
      </c>
      <c r="G8" s="5"/>
      <c r="H8" s="59" t="s">
        <v>51</v>
      </c>
      <c r="I8" s="59"/>
      <c r="J8" s="1" t="s">
        <v>15</v>
      </c>
      <c r="K8" s="60">
        <f t="shared" si="1"/>
        <v>0.01</v>
      </c>
      <c r="L8" s="60">
        <f t="shared" si="2"/>
        <v>0.01</v>
      </c>
      <c r="M8" s="60">
        <f t="shared" si="3"/>
        <v>0.01</v>
      </c>
      <c r="N8" s="60">
        <f t="shared" si="4"/>
        <v>0.01</v>
      </c>
      <c r="O8" s="60">
        <f t="shared" si="5"/>
        <v>0.01</v>
      </c>
      <c r="P8" s="60">
        <f t="shared" si="26"/>
        <v>0.01</v>
      </c>
      <c r="Q8" s="60">
        <f t="shared" si="6"/>
        <v>0.01</v>
      </c>
      <c r="R8" s="60">
        <f t="shared" si="7"/>
        <v>0.01</v>
      </c>
      <c r="S8" s="60">
        <f t="shared" si="8"/>
        <v>0.01</v>
      </c>
      <c r="T8" s="60">
        <f t="shared" si="9"/>
        <v>0.01</v>
      </c>
      <c r="U8" s="60">
        <f t="shared" si="10"/>
        <v>0.01</v>
      </c>
      <c r="V8" s="60">
        <f t="shared" si="11"/>
        <v>0.01</v>
      </c>
      <c r="W8" s="60">
        <f t="shared" si="12"/>
        <v>0.01</v>
      </c>
      <c r="X8" s="60">
        <f t="shared" si="13"/>
        <v>0.01</v>
      </c>
      <c r="Y8" s="60">
        <f t="shared" si="14"/>
        <v>0.01</v>
      </c>
      <c r="Z8" s="60">
        <f t="shared" si="15"/>
        <v>0.01</v>
      </c>
      <c r="AA8" s="60">
        <f t="shared" si="16"/>
        <v>0.01</v>
      </c>
      <c r="AB8" s="60">
        <f t="shared" si="17"/>
        <v>0.01</v>
      </c>
      <c r="AC8" s="60">
        <f t="shared" si="18"/>
        <v>0.01</v>
      </c>
      <c r="AD8" s="60">
        <f t="shared" si="19"/>
        <v>0.02</v>
      </c>
      <c r="AE8" s="60">
        <f t="shared" si="20"/>
        <v>0.01</v>
      </c>
      <c r="AF8" s="60">
        <f t="shared" si="21"/>
        <v>0.01</v>
      </c>
      <c r="AG8" s="60">
        <f t="shared" si="22"/>
        <v>0.01</v>
      </c>
      <c r="AH8" s="60">
        <f t="shared" si="23"/>
        <v>0.01</v>
      </c>
      <c r="AI8" s="60">
        <f t="shared" si="24"/>
        <v>0.01</v>
      </c>
      <c r="AJ8" s="60">
        <f t="shared" si="25"/>
        <v>0.01</v>
      </c>
    </row>
    <row r="9" spans="1:36" ht="12.95" customHeight="1" x14ac:dyDescent="0.15">
      <c r="A9" s="59">
        <v>866</v>
      </c>
      <c r="B9" s="77" t="s">
        <v>145</v>
      </c>
      <c r="C9" s="77"/>
      <c r="D9" s="59">
        <v>6</v>
      </c>
      <c r="E9" s="59">
        <v>6</v>
      </c>
      <c r="F9" s="4">
        <f t="shared" si="0"/>
        <v>0.01</v>
      </c>
      <c r="G9" s="5"/>
      <c r="H9" s="59" t="s">
        <v>51</v>
      </c>
      <c r="I9" s="5"/>
      <c r="J9" s="1" t="s">
        <v>15</v>
      </c>
      <c r="K9" s="60">
        <f t="shared" si="1"/>
        <v>0.01</v>
      </c>
      <c r="L9" s="60">
        <f t="shared" si="2"/>
        <v>0.01</v>
      </c>
      <c r="M9" s="60">
        <f t="shared" si="3"/>
        <v>0.01</v>
      </c>
      <c r="N9" s="60">
        <f t="shared" si="4"/>
        <v>0.01</v>
      </c>
      <c r="O9" s="60">
        <f t="shared" si="5"/>
        <v>0.01</v>
      </c>
      <c r="P9" s="60">
        <f t="shared" si="26"/>
        <v>0.01</v>
      </c>
      <c r="Q9" s="60">
        <f t="shared" si="6"/>
        <v>0.01</v>
      </c>
      <c r="R9" s="60">
        <f t="shared" si="7"/>
        <v>0.01</v>
      </c>
      <c r="S9" s="60">
        <f t="shared" si="8"/>
        <v>0.01</v>
      </c>
      <c r="T9" s="60">
        <f t="shared" si="9"/>
        <v>0.01</v>
      </c>
      <c r="U9" s="60">
        <f t="shared" si="10"/>
        <v>0.01</v>
      </c>
      <c r="V9" s="60">
        <f t="shared" si="11"/>
        <v>0.01</v>
      </c>
      <c r="W9" s="60">
        <f t="shared" si="12"/>
        <v>0.01</v>
      </c>
      <c r="X9" s="60">
        <f t="shared" si="13"/>
        <v>0.01</v>
      </c>
      <c r="Y9" s="60">
        <f t="shared" si="14"/>
        <v>0.01</v>
      </c>
      <c r="Z9" s="60">
        <f t="shared" si="15"/>
        <v>0.01</v>
      </c>
      <c r="AA9" s="60">
        <f t="shared" si="16"/>
        <v>0.01</v>
      </c>
      <c r="AB9" s="60">
        <f t="shared" si="17"/>
        <v>0.01</v>
      </c>
      <c r="AC9" s="60">
        <f t="shared" si="18"/>
        <v>0.01</v>
      </c>
      <c r="AD9" s="60">
        <f t="shared" si="19"/>
        <v>0.01</v>
      </c>
      <c r="AE9" s="60">
        <f t="shared" si="20"/>
        <v>0.01</v>
      </c>
      <c r="AF9" s="60">
        <f t="shared" si="21"/>
        <v>0.01</v>
      </c>
      <c r="AG9" s="60">
        <f t="shared" si="22"/>
        <v>0.01</v>
      </c>
      <c r="AH9" s="60">
        <f t="shared" si="23"/>
        <v>0.01</v>
      </c>
      <c r="AI9" s="60">
        <f t="shared" si="24"/>
        <v>0.01</v>
      </c>
      <c r="AJ9" s="60">
        <f t="shared" si="25"/>
        <v>0.01</v>
      </c>
    </row>
    <row r="10" spans="1:36" ht="12.95" customHeight="1" x14ac:dyDescent="0.15">
      <c r="A10" s="59">
        <v>867</v>
      </c>
      <c r="B10" s="77" t="s">
        <v>142</v>
      </c>
      <c r="C10" s="77"/>
      <c r="D10" s="59">
        <v>8</v>
      </c>
      <c r="E10" s="59">
        <v>7</v>
      </c>
      <c r="F10" s="4">
        <f t="shared" si="0"/>
        <v>0.02</v>
      </c>
      <c r="G10" s="5" t="s">
        <v>100</v>
      </c>
      <c r="H10" s="59" t="s">
        <v>51</v>
      </c>
      <c r="I10" s="5"/>
      <c r="J10" s="1" t="s">
        <v>15</v>
      </c>
      <c r="K10" s="60">
        <f t="shared" si="1"/>
        <v>0.02</v>
      </c>
      <c r="L10" s="60">
        <f t="shared" si="2"/>
        <v>0.02</v>
      </c>
      <c r="M10" s="60">
        <f t="shared" si="3"/>
        <v>0.02</v>
      </c>
      <c r="N10" s="60">
        <f t="shared" si="4"/>
        <v>0.02</v>
      </c>
      <c r="O10" s="60">
        <f t="shared" si="5"/>
        <v>0.02</v>
      </c>
      <c r="P10" s="60">
        <f t="shared" si="26"/>
        <v>0.02</v>
      </c>
      <c r="Q10" s="60">
        <f t="shared" si="6"/>
        <v>0.02</v>
      </c>
      <c r="R10" s="60">
        <f t="shared" si="7"/>
        <v>0.02</v>
      </c>
      <c r="S10" s="60">
        <f t="shared" si="8"/>
        <v>0.02</v>
      </c>
      <c r="T10" s="60">
        <f t="shared" si="9"/>
        <v>0.02</v>
      </c>
      <c r="U10" s="60">
        <f t="shared" si="10"/>
        <v>0.02</v>
      </c>
      <c r="V10" s="60">
        <f t="shared" si="11"/>
        <v>0.02</v>
      </c>
      <c r="W10" s="60">
        <f t="shared" si="12"/>
        <v>0.02</v>
      </c>
      <c r="X10" s="60">
        <f t="shared" si="13"/>
        <v>0.02</v>
      </c>
      <c r="Y10" s="60">
        <f t="shared" si="14"/>
        <v>0.02</v>
      </c>
      <c r="Z10" s="60">
        <f t="shared" si="15"/>
        <v>0.02</v>
      </c>
      <c r="AA10" s="60">
        <f t="shared" si="16"/>
        <v>0.02</v>
      </c>
      <c r="AB10" s="60">
        <f t="shared" si="17"/>
        <v>0.02</v>
      </c>
      <c r="AC10" s="60">
        <f t="shared" si="18"/>
        <v>0.02</v>
      </c>
      <c r="AD10" s="60">
        <f t="shared" si="19"/>
        <v>0.03</v>
      </c>
      <c r="AE10" s="60">
        <f t="shared" si="20"/>
        <v>0.02</v>
      </c>
      <c r="AF10" s="60">
        <f t="shared" si="21"/>
        <v>0.02</v>
      </c>
      <c r="AG10" s="60">
        <f t="shared" si="22"/>
        <v>0.02</v>
      </c>
      <c r="AH10" s="60">
        <f t="shared" si="23"/>
        <v>0.02</v>
      </c>
      <c r="AI10" s="60">
        <f t="shared" si="24"/>
        <v>0.02</v>
      </c>
      <c r="AJ10" s="60">
        <f t="shared" si="25"/>
        <v>0.02</v>
      </c>
    </row>
    <row r="11" spans="1:36" ht="12.95" customHeight="1" x14ac:dyDescent="0.15">
      <c r="A11" s="59">
        <v>868</v>
      </c>
      <c r="B11" s="77" t="s">
        <v>142</v>
      </c>
      <c r="C11" s="77"/>
      <c r="D11" s="59">
        <v>14</v>
      </c>
      <c r="E11" s="59">
        <v>14</v>
      </c>
      <c r="F11" s="4">
        <f t="shared" si="0"/>
        <v>0.1</v>
      </c>
      <c r="G11" s="5" t="s">
        <v>100</v>
      </c>
      <c r="H11" s="59"/>
      <c r="I11" s="59"/>
      <c r="J11" s="1" t="s">
        <v>15</v>
      </c>
      <c r="K11" s="60">
        <f t="shared" si="1"/>
        <v>0.11</v>
      </c>
      <c r="L11" s="60">
        <f t="shared" si="2"/>
        <v>0.11</v>
      </c>
      <c r="M11" s="60">
        <f t="shared" si="3"/>
        <v>0.12</v>
      </c>
      <c r="N11" s="60">
        <f t="shared" si="4"/>
        <v>0.12</v>
      </c>
      <c r="O11" s="60">
        <f t="shared" si="5"/>
        <v>0.12</v>
      </c>
      <c r="P11" s="60">
        <f t="shared" si="26"/>
        <v>0.11</v>
      </c>
      <c r="Q11" s="60">
        <f t="shared" si="6"/>
        <v>0.11</v>
      </c>
      <c r="R11" s="60">
        <f t="shared" si="7"/>
        <v>0.11</v>
      </c>
      <c r="S11" s="60">
        <f t="shared" si="8"/>
        <v>0.12</v>
      </c>
      <c r="T11" s="60">
        <f t="shared" si="9"/>
        <v>0.12</v>
      </c>
      <c r="U11" s="60">
        <f t="shared" si="10"/>
        <v>0.11</v>
      </c>
      <c r="V11" s="60">
        <f t="shared" si="11"/>
        <v>0.12</v>
      </c>
      <c r="W11" s="60">
        <f t="shared" si="12"/>
        <v>0.11</v>
      </c>
      <c r="X11" s="60">
        <f t="shared" si="13"/>
        <v>0.11</v>
      </c>
      <c r="Y11" s="60">
        <f t="shared" si="14"/>
        <v>0.1</v>
      </c>
      <c r="Z11" s="60">
        <f t="shared" si="15"/>
        <v>0.11</v>
      </c>
      <c r="AA11" s="60">
        <f t="shared" si="16"/>
        <v>0.1</v>
      </c>
      <c r="AB11" s="60">
        <f t="shared" si="17"/>
        <v>0.11</v>
      </c>
      <c r="AC11" s="60">
        <f t="shared" si="18"/>
        <v>0.11</v>
      </c>
      <c r="AD11" s="60">
        <f t="shared" si="19"/>
        <v>0.14000000000000001</v>
      </c>
      <c r="AE11" s="60">
        <f t="shared" si="20"/>
        <v>0.1</v>
      </c>
      <c r="AF11" s="60">
        <f t="shared" si="21"/>
        <v>0.11</v>
      </c>
      <c r="AG11" s="60">
        <f t="shared" si="22"/>
        <v>0.1</v>
      </c>
      <c r="AH11" s="60">
        <f t="shared" si="23"/>
        <v>0.1</v>
      </c>
      <c r="AI11" s="60">
        <f t="shared" si="24"/>
        <v>0.11</v>
      </c>
      <c r="AJ11" s="60">
        <f t="shared" si="25"/>
        <v>0.1</v>
      </c>
    </row>
    <row r="12" spans="1:36" ht="12.95" customHeight="1" x14ac:dyDescent="0.15">
      <c r="A12" s="59">
        <v>869</v>
      </c>
      <c r="B12" s="77" t="s">
        <v>142</v>
      </c>
      <c r="C12" s="77"/>
      <c r="D12" s="59">
        <v>12</v>
      </c>
      <c r="E12" s="59">
        <v>12</v>
      </c>
      <c r="F12" s="4">
        <f t="shared" si="0"/>
        <v>7.0000000000000007E-2</v>
      </c>
      <c r="G12" s="5" t="s">
        <v>100</v>
      </c>
      <c r="H12" s="59" t="s">
        <v>51</v>
      </c>
      <c r="I12" s="5"/>
      <c r="J12" s="1" t="s">
        <v>15</v>
      </c>
      <c r="K12" s="60">
        <f t="shared" si="1"/>
        <v>7.0000000000000007E-2</v>
      </c>
      <c r="L12" s="60">
        <f t="shared" si="2"/>
        <v>7.0000000000000007E-2</v>
      </c>
      <c r="M12" s="60">
        <f t="shared" si="3"/>
        <v>7.0000000000000007E-2</v>
      </c>
      <c r="N12" s="60">
        <f t="shared" si="4"/>
        <v>0.08</v>
      </c>
      <c r="O12" s="60">
        <f t="shared" si="5"/>
        <v>0.08</v>
      </c>
      <c r="P12" s="60">
        <f t="shared" si="26"/>
        <v>7.0000000000000007E-2</v>
      </c>
      <c r="Q12" s="60">
        <f t="shared" si="6"/>
        <v>7.0000000000000007E-2</v>
      </c>
      <c r="R12" s="60">
        <f t="shared" si="7"/>
        <v>7.0000000000000007E-2</v>
      </c>
      <c r="S12" s="60">
        <f t="shared" si="8"/>
        <v>7.0000000000000007E-2</v>
      </c>
      <c r="T12" s="60">
        <f t="shared" si="9"/>
        <v>7.0000000000000007E-2</v>
      </c>
      <c r="U12" s="60">
        <f t="shared" si="10"/>
        <v>7.0000000000000007E-2</v>
      </c>
      <c r="V12" s="60">
        <f t="shared" si="11"/>
        <v>7.0000000000000007E-2</v>
      </c>
      <c r="W12" s="60">
        <f t="shared" si="12"/>
        <v>7.0000000000000007E-2</v>
      </c>
      <c r="X12" s="60">
        <f t="shared" si="13"/>
        <v>7.0000000000000007E-2</v>
      </c>
      <c r="Y12" s="60">
        <f t="shared" si="14"/>
        <v>0.06</v>
      </c>
      <c r="Z12" s="60">
        <f t="shared" si="15"/>
        <v>7.0000000000000007E-2</v>
      </c>
      <c r="AA12" s="60">
        <f t="shared" si="16"/>
        <v>7.0000000000000007E-2</v>
      </c>
      <c r="AB12" s="60">
        <f t="shared" si="17"/>
        <v>7.0000000000000007E-2</v>
      </c>
      <c r="AC12" s="60">
        <f t="shared" si="18"/>
        <v>7.0000000000000007E-2</v>
      </c>
      <c r="AD12" s="60">
        <f t="shared" si="19"/>
        <v>0.09</v>
      </c>
      <c r="AE12" s="60">
        <f t="shared" si="20"/>
        <v>0.06</v>
      </c>
      <c r="AF12" s="60">
        <f t="shared" si="21"/>
        <v>7.0000000000000007E-2</v>
      </c>
      <c r="AG12" s="60">
        <f t="shared" si="22"/>
        <v>0.06</v>
      </c>
      <c r="AH12" s="60">
        <f t="shared" si="23"/>
        <v>7.0000000000000007E-2</v>
      </c>
      <c r="AI12" s="60">
        <f t="shared" si="24"/>
        <v>7.0000000000000007E-2</v>
      </c>
      <c r="AJ12" s="60">
        <f t="shared" si="25"/>
        <v>7.0000000000000007E-2</v>
      </c>
    </row>
    <row r="13" spans="1:36" ht="12.95" customHeight="1" x14ac:dyDescent="0.15">
      <c r="A13" s="59">
        <v>870</v>
      </c>
      <c r="B13" s="77" t="s">
        <v>142</v>
      </c>
      <c r="C13" s="77"/>
      <c r="D13" s="59">
        <v>6</v>
      </c>
      <c r="E13" s="59">
        <v>6</v>
      </c>
      <c r="F13" s="4">
        <f t="shared" si="0"/>
        <v>0.01</v>
      </c>
      <c r="G13" s="5" t="s">
        <v>100</v>
      </c>
      <c r="H13" s="59" t="s">
        <v>51</v>
      </c>
      <c r="I13" s="5"/>
      <c r="J13" s="1" t="s">
        <v>15</v>
      </c>
      <c r="K13" s="60">
        <f t="shared" si="1"/>
        <v>0.01</v>
      </c>
      <c r="L13" s="60">
        <f t="shared" si="2"/>
        <v>0.01</v>
      </c>
      <c r="M13" s="60">
        <f t="shared" si="3"/>
        <v>0.01</v>
      </c>
      <c r="N13" s="60">
        <f t="shared" si="4"/>
        <v>0.01</v>
      </c>
      <c r="O13" s="60">
        <f t="shared" si="5"/>
        <v>0.01</v>
      </c>
      <c r="P13" s="60">
        <f t="shared" si="26"/>
        <v>0.01</v>
      </c>
      <c r="Q13" s="60">
        <f t="shared" si="6"/>
        <v>0.01</v>
      </c>
      <c r="R13" s="60">
        <f t="shared" si="7"/>
        <v>0.01</v>
      </c>
      <c r="S13" s="60">
        <f t="shared" si="8"/>
        <v>0.01</v>
      </c>
      <c r="T13" s="60">
        <f t="shared" si="9"/>
        <v>0.01</v>
      </c>
      <c r="U13" s="60">
        <f t="shared" si="10"/>
        <v>0.01</v>
      </c>
      <c r="V13" s="60">
        <f t="shared" si="11"/>
        <v>0.01</v>
      </c>
      <c r="W13" s="60">
        <f t="shared" si="12"/>
        <v>0.01</v>
      </c>
      <c r="X13" s="60">
        <f t="shared" si="13"/>
        <v>0.01</v>
      </c>
      <c r="Y13" s="60">
        <f t="shared" si="14"/>
        <v>0.01</v>
      </c>
      <c r="Z13" s="60">
        <f t="shared" si="15"/>
        <v>0.01</v>
      </c>
      <c r="AA13" s="60">
        <f t="shared" si="16"/>
        <v>0.01</v>
      </c>
      <c r="AB13" s="60">
        <f t="shared" si="17"/>
        <v>0.01</v>
      </c>
      <c r="AC13" s="60">
        <f t="shared" si="18"/>
        <v>0.01</v>
      </c>
      <c r="AD13" s="60">
        <f t="shared" si="19"/>
        <v>0.01</v>
      </c>
      <c r="AE13" s="60">
        <f t="shared" si="20"/>
        <v>0.01</v>
      </c>
      <c r="AF13" s="60">
        <f t="shared" si="21"/>
        <v>0.01</v>
      </c>
      <c r="AG13" s="60">
        <f t="shared" si="22"/>
        <v>0.01</v>
      </c>
      <c r="AH13" s="60">
        <f t="shared" si="23"/>
        <v>0.01</v>
      </c>
      <c r="AI13" s="60">
        <f t="shared" si="24"/>
        <v>0.01</v>
      </c>
      <c r="AJ13" s="60">
        <f t="shared" si="25"/>
        <v>0.01</v>
      </c>
    </row>
    <row r="14" spans="1:36" ht="12.95" customHeight="1" x14ac:dyDescent="0.15">
      <c r="A14" s="59">
        <v>871</v>
      </c>
      <c r="B14" s="77" t="s">
        <v>142</v>
      </c>
      <c r="C14" s="77"/>
      <c r="D14" s="59">
        <v>18</v>
      </c>
      <c r="E14" s="59">
        <v>14</v>
      </c>
      <c r="F14" s="4">
        <f t="shared" si="0"/>
        <v>0.17</v>
      </c>
      <c r="G14" s="5" t="s">
        <v>100</v>
      </c>
      <c r="H14" s="59"/>
      <c r="I14" s="59"/>
      <c r="J14" s="1" t="s">
        <v>15</v>
      </c>
      <c r="K14" s="60">
        <f t="shared" si="1"/>
        <v>0.17</v>
      </c>
      <c r="L14" s="60">
        <f t="shared" si="2"/>
        <v>0.18</v>
      </c>
      <c r="M14" s="60">
        <f t="shared" si="3"/>
        <v>0.18</v>
      </c>
      <c r="N14" s="60">
        <f t="shared" si="4"/>
        <v>0.18</v>
      </c>
      <c r="O14" s="60">
        <f t="shared" si="5"/>
        <v>0.19</v>
      </c>
      <c r="P14" s="60">
        <f t="shared" si="26"/>
        <v>0.18</v>
      </c>
      <c r="Q14" s="60">
        <f t="shared" si="6"/>
        <v>0.17</v>
      </c>
      <c r="R14" s="60">
        <f t="shared" si="7"/>
        <v>0.18</v>
      </c>
      <c r="S14" s="60">
        <f t="shared" si="8"/>
        <v>0.18</v>
      </c>
      <c r="T14" s="60">
        <f t="shared" si="9"/>
        <v>0.18</v>
      </c>
      <c r="U14" s="60">
        <f t="shared" si="10"/>
        <v>0.18</v>
      </c>
      <c r="V14" s="60">
        <f t="shared" si="11"/>
        <v>0.19</v>
      </c>
      <c r="W14" s="60">
        <f t="shared" si="12"/>
        <v>0.18</v>
      </c>
      <c r="X14" s="60">
        <f t="shared" si="13"/>
        <v>0.18</v>
      </c>
      <c r="Y14" s="60">
        <f t="shared" si="14"/>
        <v>0.16</v>
      </c>
      <c r="Z14" s="60">
        <f t="shared" si="15"/>
        <v>0.18</v>
      </c>
      <c r="AA14" s="60">
        <f t="shared" si="16"/>
        <v>0.16</v>
      </c>
      <c r="AB14" s="60">
        <f t="shared" si="17"/>
        <v>0.18</v>
      </c>
      <c r="AC14" s="60">
        <f t="shared" si="18"/>
        <v>0.18</v>
      </c>
      <c r="AD14" s="60">
        <f t="shared" si="19"/>
        <v>0.21</v>
      </c>
      <c r="AE14" s="60">
        <f t="shared" si="20"/>
        <v>0.16</v>
      </c>
      <c r="AF14" s="60">
        <f t="shared" si="21"/>
        <v>0.18</v>
      </c>
      <c r="AG14" s="60">
        <f t="shared" si="22"/>
        <v>0.16</v>
      </c>
      <c r="AH14" s="60">
        <f t="shared" si="23"/>
        <v>0.17</v>
      </c>
      <c r="AI14" s="60">
        <f t="shared" si="24"/>
        <v>0.18</v>
      </c>
      <c r="AJ14" s="60">
        <f t="shared" si="25"/>
        <v>0.17</v>
      </c>
    </row>
    <row r="15" spans="1:36" ht="12.95" customHeight="1" x14ac:dyDescent="0.15">
      <c r="A15" s="59">
        <v>872</v>
      </c>
      <c r="B15" s="77" t="s">
        <v>142</v>
      </c>
      <c r="C15" s="77"/>
      <c r="D15" s="59">
        <v>8</v>
      </c>
      <c r="E15" s="59">
        <v>6</v>
      </c>
      <c r="F15" s="4">
        <f t="shared" si="0"/>
        <v>0.02</v>
      </c>
      <c r="G15" s="5" t="s">
        <v>100</v>
      </c>
      <c r="H15" s="59" t="s">
        <v>51</v>
      </c>
      <c r="I15" s="59"/>
      <c r="J15" s="1" t="s">
        <v>15</v>
      </c>
      <c r="K15" s="60">
        <f t="shared" si="1"/>
        <v>0.02</v>
      </c>
      <c r="L15" s="60">
        <f t="shared" si="2"/>
        <v>0.02</v>
      </c>
      <c r="M15" s="60">
        <f t="shared" si="3"/>
        <v>0.02</v>
      </c>
      <c r="N15" s="60">
        <f t="shared" si="4"/>
        <v>0.02</v>
      </c>
      <c r="O15" s="60">
        <f t="shared" si="5"/>
        <v>0.02</v>
      </c>
      <c r="P15" s="60">
        <f t="shared" si="26"/>
        <v>0.02</v>
      </c>
      <c r="Q15" s="60">
        <f t="shared" si="6"/>
        <v>0.02</v>
      </c>
      <c r="R15" s="60">
        <f t="shared" si="7"/>
        <v>0.02</v>
      </c>
      <c r="S15" s="60">
        <f t="shared" si="8"/>
        <v>0.02</v>
      </c>
      <c r="T15" s="60">
        <f t="shared" si="9"/>
        <v>0.01</v>
      </c>
      <c r="U15" s="60">
        <f t="shared" si="10"/>
        <v>0.02</v>
      </c>
      <c r="V15" s="60">
        <f t="shared" si="11"/>
        <v>0.02</v>
      </c>
      <c r="W15" s="60">
        <f t="shared" si="12"/>
        <v>0.02</v>
      </c>
      <c r="X15" s="60">
        <f t="shared" si="13"/>
        <v>0.02</v>
      </c>
      <c r="Y15" s="60">
        <f t="shared" si="14"/>
        <v>0.01</v>
      </c>
      <c r="Z15" s="60">
        <f t="shared" si="15"/>
        <v>0.02</v>
      </c>
      <c r="AA15" s="60">
        <f t="shared" si="16"/>
        <v>0.02</v>
      </c>
      <c r="AB15" s="60">
        <f t="shared" si="17"/>
        <v>0.02</v>
      </c>
      <c r="AC15" s="60">
        <f t="shared" si="18"/>
        <v>0.02</v>
      </c>
      <c r="AD15" s="60">
        <f t="shared" si="19"/>
        <v>0.02</v>
      </c>
      <c r="AE15" s="60">
        <f t="shared" si="20"/>
        <v>0.01</v>
      </c>
      <c r="AF15" s="60">
        <f t="shared" si="21"/>
        <v>0.02</v>
      </c>
      <c r="AG15" s="60">
        <f t="shared" si="22"/>
        <v>0.02</v>
      </c>
      <c r="AH15" s="60">
        <f t="shared" si="23"/>
        <v>0.02</v>
      </c>
      <c r="AI15" s="60">
        <f t="shared" si="24"/>
        <v>0.02</v>
      </c>
      <c r="AJ15" s="60">
        <f t="shared" si="25"/>
        <v>0.02</v>
      </c>
    </row>
    <row r="16" spans="1:36" ht="12.95" customHeight="1" x14ac:dyDescent="0.15">
      <c r="A16" s="59">
        <v>873</v>
      </c>
      <c r="B16" s="77" t="s">
        <v>142</v>
      </c>
      <c r="C16" s="77"/>
      <c r="D16" s="59">
        <v>14</v>
      </c>
      <c r="E16" s="59">
        <v>14</v>
      </c>
      <c r="F16" s="4">
        <f t="shared" si="0"/>
        <v>0.1</v>
      </c>
      <c r="G16" s="5" t="s">
        <v>100</v>
      </c>
      <c r="H16" s="59"/>
      <c r="I16" s="59"/>
      <c r="J16" s="1" t="s">
        <v>15</v>
      </c>
      <c r="K16" s="60">
        <f t="shared" si="1"/>
        <v>0.11</v>
      </c>
      <c r="L16" s="60">
        <f t="shared" si="2"/>
        <v>0.11</v>
      </c>
      <c r="M16" s="60">
        <f t="shared" si="3"/>
        <v>0.12</v>
      </c>
      <c r="N16" s="60">
        <f t="shared" si="4"/>
        <v>0.12</v>
      </c>
      <c r="O16" s="60">
        <f t="shared" si="5"/>
        <v>0.12</v>
      </c>
      <c r="P16" s="60">
        <f t="shared" si="26"/>
        <v>0.11</v>
      </c>
      <c r="Q16" s="60">
        <f t="shared" si="6"/>
        <v>0.11</v>
      </c>
      <c r="R16" s="60">
        <f t="shared" si="7"/>
        <v>0.11</v>
      </c>
      <c r="S16" s="60">
        <f t="shared" si="8"/>
        <v>0.12</v>
      </c>
      <c r="T16" s="60">
        <f t="shared" si="9"/>
        <v>0.12</v>
      </c>
      <c r="U16" s="60">
        <f t="shared" si="10"/>
        <v>0.11</v>
      </c>
      <c r="V16" s="60">
        <f t="shared" si="11"/>
        <v>0.12</v>
      </c>
      <c r="W16" s="60">
        <f t="shared" si="12"/>
        <v>0.11</v>
      </c>
      <c r="X16" s="60">
        <f t="shared" si="13"/>
        <v>0.11</v>
      </c>
      <c r="Y16" s="60">
        <f t="shared" si="14"/>
        <v>0.1</v>
      </c>
      <c r="Z16" s="60">
        <f t="shared" si="15"/>
        <v>0.11</v>
      </c>
      <c r="AA16" s="60">
        <f t="shared" si="16"/>
        <v>0.1</v>
      </c>
      <c r="AB16" s="60">
        <f t="shared" si="17"/>
        <v>0.11</v>
      </c>
      <c r="AC16" s="60">
        <f t="shared" si="18"/>
        <v>0.11</v>
      </c>
      <c r="AD16" s="60">
        <f t="shared" si="19"/>
        <v>0.14000000000000001</v>
      </c>
      <c r="AE16" s="60">
        <f t="shared" si="20"/>
        <v>0.1</v>
      </c>
      <c r="AF16" s="60">
        <f t="shared" si="21"/>
        <v>0.11</v>
      </c>
      <c r="AG16" s="60">
        <f t="shared" si="22"/>
        <v>0.1</v>
      </c>
      <c r="AH16" s="60">
        <f t="shared" si="23"/>
        <v>0.1</v>
      </c>
      <c r="AI16" s="60">
        <f t="shared" si="24"/>
        <v>0.11</v>
      </c>
      <c r="AJ16" s="60">
        <f t="shared" si="25"/>
        <v>0.1</v>
      </c>
    </row>
    <row r="17" spans="1:36" ht="12.95" customHeight="1" x14ac:dyDescent="0.15">
      <c r="A17" s="59">
        <v>874</v>
      </c>
      <c r="B17" s="77" t="s">
        <v>142</v>
      </c>
      <c r="C17" s="77"/>
      <c r="D17" s="59">
        <v>6</v>
      </c>
      <c r="E17" s="59">
        <v>7</v>
      </c>
      <c r="F17" s="4">
        <f t="shared" si="0"/>
        <v>0.01</v>
      </c>
      <c r="G17" s="5" t="s">
        <v>100</v>
      </c>
      <c r="H17" s="59" t="s">
        <v>51</v>
      </c>
      <c r="I17" s="59"/>
      <c r="J17" s="1" t="s">
        <v>15</v>
      </c>
      <c r="K17" s="60">
        <f t="shared" si="1"/>
        <v>0.01</v>
      </c>
      <c r="L17" s="60">
        <f t="shared" si="2"/>
        <v>0.01</v>
      </c>
      <c r="M17" s="60">
        <f t="shared" si="3"/>
        <v>0.01</v>
      </c>
      <c r="N17" s="60">
        <f t="shared" si="4"/>
        <v>0.01</v>
      </c>
      <c r="O17" s="60">
        <f t="shared" si="5"/>
        <v>0.01</v>
      </c>
      <c r="P17" s="60">
        <f t="shared" si="26"/>
        <v>0.01</v>
      </c>
      <c r="Q17" s="60">
        <f t="shared" si="6"/>
        <v>0.01</v>
      </c>
      <c r="R17" s="60">
        <f t="shared" si="7"/>
        <v>0.01</v>
      </c>
      <c r="S17" s="60">
        <f t="shared" si="8"/>
        <v>0.01</v>
      </c>
      <c r="T17" s="60">
        <f t="shared" si="9"/>
        <v>0.01</v>
      </c>
      <c r="U17" s="60">
        <f t="shared" si="10"/>
        <v>0.01</v>
      </c>
      <c r="V17" s="60">
        <f t="shared" si="11"/>
        <v>0.01</v>
      </c>
      <c r="W17" s="60">
        <f t="shared" si="12"/>
        <v>0.01</v>
      </c>
      <c r="X17" s="60">
        <f t="shared" si="13"/>
        <v>0.01</v>
      </c>
      <c r="Y17" s="60">
        <f t="shared" si="14"/>
        <v>0.01</v>
      </c>
      <c r="Z17" s="60">
        <f t="shared" si="15"/>
        <v>0.01</v>
      </c>
      <c r="AA17" s="60">
        <f t="shared" si="16"/>
        <v>0.01</v>
      </c>
      <c r="AB17" s="60">
        <f t="shared" si="17"/>
        <v>0.01</v>
      </c>
      <c r="AC17" s="60">
        <f t="shared" si="18"/>
        <v>0.01</v>
      </c>
      <c r="AD17" s="60">
        <f t="shared" si="19"/>
        <v>0.02</v>
      </c>
      <c r="AE17" s="60">
        <f t="shared" si="20"/>
        <v>0.01</v>
      </c>
      <c r="AF17" s="60">
        <f t="shared" si="21"/>
        <v>0.01</v>
      </c>
      <c r="AG17" s="60">
        <f t="shared" si="22"/>
        <v>0.01</v>
      </c>
      <c r="AH17" s="60">
        <f t="shared" si="23"/>
        <v>0.01</v>
      </c>
      <c r="AI17" s="60">
        <f t="shared" si="24"/>
        <v>0.01</v>
      </c>
      <c r="AJ17" s="60">
        <f t="shared" si="25"/>
        <v>0.01</v>
      </c>
    </row>
    <row r="18" spans="1:36" ht="12.95" customHeight="1" x14ac:dyDescent="0.15">
      <c r="A18" s="59">
        <v>875</v>
      </c>
      <c r="B18" s="77" t="s">
        <v>142</v>
      </c>
      <c r="C18" s="77"/>
      <c r="D18" s="59">
        <v>8</v>
      </c>
      <c r="E18" s="59">
        <v>10</v>
      </c>
      <c r="F18" s="4">
        <f t="shared" si="0"/>
        <v>0.03</v>
      </c>
      <c r="G18" s="5"/>
      <c r="H18" s="59" t="s">
        <v>51</v>
      </c>
      <c r="I18" s="59"/>
      <c r="J18" s="1" t="s">
        <v>15</v>
      </c>
      <c r="K18" s="60">
        <f t="shared" si="1"/>
        <v>0.03</v>
      </c>
      <c r="L18" s="60">
        <f t="shared" si="2"/>
        <v>0.03</v>
      </c>
      <c r="M18" s="60">
        <f t="shared" si="3"/>
        <v>0.03</v>
      </c>
      <c r="N18" s="60">
        <f t="shared" si="4"/>
        <v>0.03</v>
      </c>
      <c r="O18" s="60">
        <f t="shared" si="5"/>
        <v>0.03</v>
      </c>
      <c r="P18" s="60">
        <f t="shared" si="26"/>
        <v>0.03</v>
      </c>
      <c r="Q18" s="60">
        <f t="shared" si="6"/>
        <v>0.03</v>
      </c>
      <c r="R18" s="60">
        <f t="shared" si="7"/>
        <v>0.03</v>
      </c>
      <c r="S18" s="60">
        <f t="shared" si="8"/>
        <v>0.03</v>
      </c>
      <c r="T18" s="60">
        <f t="shared" si="9"/>
        <v>0.03</v>
      </c>
      <c r="U18" s="60">
        <f t="shared" si="10"/>
        <v>0.03</v>
      </c>
      <c r="V18" s="60">
        <f t="shared" si="11"/>
        <v>0.03</v>
      </c>
      <c r="W18" s="60">
        <f t="shared" si="12"/>
        <v>0.03</v>
      </c>
      <c r="X18" s="60">
        <f t="shared" si="13"/>
        <v>0.03</v>
      </c>
      <c r="Y18" s="60">
        <f t="shared" si="14"/>
        <v>0.02</v>
      </c>
      <c r="Z18" s="60">
        <f t="shared" si="15"/>
        <v>0.03</v>
      </c>
      <c r="AA18" s="60">
        <f t="shared" si="16"/>
        <v>0.03</v>
      </c>
      <c r="AB18" s="60">
        <f t="shared" si="17"/>
        <v>0.03</v>
      </c>
      <c r="AC18" s="60">
        <f t="shared" si="18"/>
        <v>0.03</v>
      </c>
      <c r="AD18" s="60">
        <f t="shared" si="19"/>
        <v>0.04</v>
      </c>
      <c r="AE18" s="60">
        <f t="shared" si="20"/>
        <v>0.02</v>
      </c>
      <c r="AF18" s="60">
        <f t="shared" si="21"/>
        <v>0.03</v>
      </c>
      <c r="AG18" s="60">
        <f t="shared" si="22"/>
        <v>0.03</v>
      </c>
      <c r="AH18" s="60">
        <f t="shared" si="23"/>
        <v>0.02</v>
      </c>
      <c r="AI18" s="60">
        <f t="shared" si="24"/>
        <v>0.03</v>
      </c>
      <c r="AJ18" s="60">
        <f t="shared" si="25"/>
        <v>0.03</v>
      </c>
    </row>
    <row r="19" spans="1:36" ht="12.95" customHeight="1" x14ac:dyDescent="0.15">
      <c r="A19" s="59">
        <v>876</v>
      </c>
      <c r="B19" s="77" t="s">
        <v>146</v>
      </c>
      <c r="C19" s="77"/>
      <c r="D19" s="59">
        <v>10</v>
      </c>
      <c r="E19" s="59">
        <v>11</v>
      </c>
      <c r="F19" s="4">
        <f t="shared" si="0"/>
        <v>0.04</v>
      </c>
      <c r="G19" s="5" t="s">
        <v>100</v>
      </c>
      <c r="H19" s="59" t="s">
        <v>51</v>
      </c>
      <c r="I19" s="59"/>
      <c r="J19" s="1" t="s">
        <v>15</v>
      </c>
      <c r="K19" s="60">
        <f t="shared" si="1"/>
        <v>0.05</v>
      </c>
      <c r="L19" s="60">
        <f t="shared" si="2"/>
        <v>0.05</v>
      </c>
      <c r="M19" s="60">
        <f t="shared" si="3"/>
        <v>0.05</v>
      </c>
      <c r="N19" s="60">
        <f t="shared" si="4"/>
        <v>0.05</v>
      </c>
      <c r="O19" s="60">
        <f t="shared" si="5"/>
        <v>0.05</v>
      </c>
      <c r="P19" s="60">
        <f t="shared" si="26"/>
        <v>0.05</v>
      </c>
      <c r="Q19" s="60">
        <f t="shared" si="6"/>
        <v>0.05</v>
      </c>
      <c r="R19" s="60">
        <f t="shared" si="7"/>
        <v>0.05</v>
      </c>
      <c r="S19" s="60">
        <f t="shared" si="8"/>
        <v>0.05</v>
      </c>
      <c r="T19" s="60">
        <f t="shared" si="9"/>
        <v>0.05</v>
      </c>
      <c r="U19" s="60">
        <f t="shared" si="10"/>
        <v>0.05</v>
      </c>
      <c r="V19" s="60">
        <f t="shared" si="11"/>
        <v>0.05</v>
      </c>
      <c r="W19" s="60">
        <f t="shared" si="12"/>
        <v>0.05</v>
      </c>
      <c r="X19" s="60">
        <f t="shared" si="13"/>
        <v>0.05</v>
      </c>
      <c r="Y19" s="60">
        <f t="shared" si="14"/>
        <v>0.04</v>
      </c>
      <c r="Z19" s="60">
        <f t="shared" si="15"/>
        <v>0.05</v>
      </c>
      <c r="AA19" s="60">
        <f t="shared" si="16"/>
        <v>0.04</v>
      </c>
      <c r="AB19" s="60">
        <f t="shared" si="17"/>
        <v>0.04</v>
      </c>
      <c r="AC19" s="60">
        <f t="shared" si="18"/>
        <v>0.05</v>
      </c>
      <c r="AD19" s="60">
        <f t="shared" si="19"/>
        <v>0.06</v>
      </c>
      <c r="AE19" s="60">
        <f t="shared" si="20"/>
        <v>0.04</v>
      </c>
      <c r="AF19" s="60">
        <f t="shared" si="21"/>
        <v>0.04</v>
      </c>
      <c r="AG19" s="60">
        <f t="shared" si="22"/>
        <v>0.04</v>
      </c>
      <c r="AH19" s="60">
        <f t="shared" si="23"/>
        <v>0.04</v>
      </c>
      <c r="AI19" s="60">
        <f t="shared" si="24"/>
        <v>0.05</v>
      </c>
      <c r="AJ19" s="60">
        <f t="shared" si="25"/>
        <v>0.04</v>
      </c>
    </row>
    <row r="20" spans="1:36" ht="12.95" customHeight="1" x14ac:dyDescent="0.15">
      <c r="A20" s="59">
        <v>877</v>
      </c>
      <c r="B20" s="77" t="s">
        <v>147</v>
      </c>
      <c r="C20" s="77"/>
      <c r="D20" s="59">
        <v>8</v>
      </c>
      <c r="E20" s="59">
        <v>8</v>
      </c>
      <c r="F20" s="4">
        <f t="shared" si="0"/>
        <v>0.02</v>
      </c>
      <c r="G20" s="5" t="s">
        <v>100</v>
      </c>
      <c r="H20" s="59" t="s">
        <v>51</v>
      </c>
      <c r="I20" s="59"/>
      <c r="J20" s="1" t="s">
        <v>15</v>
      </c>
      <c r="K20" s="60">
        <f t="shared" si="1"/>
        <v>0.02</v>
      </c>
      <c r="L20" s="60">
        <f t="shared" si="2"/>
        <v>0.02</v>
      </c>
      <c r="M20" s="60">
        <f t="shared" si="3"/>
        <v>0.02</v>
      </c>
      <c r="N20" s="60">
        <f t="shared" si="4"/>
        <v>0.02</v>
      </c>
      <c r="O20" s="60">
        <f t="shared" si="5"/>
        <v>0.02</v>
      </c>
      <c r="P20" s="60">
        <f t="shared" si="26"/>
        <v>0.02</v>
      </c>
      <c r="Q20" s="60">
        <f t="shared" si="6"/>
        <v>0.02</v>
      </c>
      <c r="R20" s="60">
        <f t="shared" si="7"/>
        <v>0.02</v>
      </c>
      <c r="S20" s="60">
        <f t="shared" si="8"/>
        <v>0.02</v>
      </c>
      <c r="T20" s="60">
        <f t="shared" si="9"/>
        <v>0.02</v>
      </c>
      <c r="U20" s="60">
        <f t="shared" si="10"/>
        <v>0.02</v>
      </c>
      <c r="V20" s="60">
        <f t="shared" si="11"/>
        <v>0.02</v>
      </c>
      <c r="W20" s="60">
        <f t="shared" si="12"/>
        <v>0.02</v>
      </c>
      <c r="X20" s="60">
        <f t="shared" si="13"/>
        <v>0.02</v>
      </c>
      <c r="Y20" s="60">
        <f t="shared" si="14"/>
        <v>0.02</v>
      </c>
      <c r="Z20" s="60">
        <f t="shared" si="15"/>
        <v>0.02</v>
      </c>
      <c r="AA20" s="60">
        <f t="shared" si="16"/>
        <v>0.02</v>
      </c>
      <c r="AB20" s="60">
        <f t="shared" si="17"/>
        <v>0.02</v>
      </c>
      <c r="AC20" s="60">
        <f t="shared" si="18"/>
        <v>0.02</v>
      </c>
      <c r="AD20" s="60">
        <f t="shared" si="19"/>
        <v>0.03</v>
      </c>
      <c r="AE20" s="60">
        <f t="shared" si="20"/>
        <v>0.02</v>
      </c>
      <c r="AF20" s="60">
        <f t="shared" si="21"/>
        <v>0.02</v>
      </c>
      <c r="AG20" s="60">
        <f t="shared" si="22"/>
        <v>0.02</v>
      </c>
      <c r="AH20" s="60">
        <f t="shared" si="23"/>
        <v>0.02</v>
      </c>
      <c r="AI20" s="60">
        <f t="shared" si="24"/>
        <v>0.02</v>
      </c>
      <c r="AJ20" s="60">
        <f t="shared" si="25"/>
        <v>0.02</v>
      </c>
    </row>
    <row r="21" spans="1:36" ht="12.95" customHeight="1" x14ac:dyDescent="0.15">
      <c r="A21" s="59">
        <v>878</v>
      </c>
      <c r="B21" s="77" t="s">
        <v>142</v>
      </c>
      <c r="C21" s="77"/>
      <c r="D21" s="59">
        <v>20</v>
      </c>
      <c r="E21" s="59">
        <v>18</v>
      </c>
      <c r="F21" s="4">
        <f t="shared" si="0"/>
        <v>0.26</v>
      </c>
      <c r="G21" s="5" t="s">
        <v>100</v>
      </c>
      <c r="H21" s="59"/>
      <c r="I21" s="59"/>
      <c r="J21" s="1" t="s">
        <v>15</v>
      </c>
      <c r="K21" s="60">
        <f t="shared" si="1"/>
        <v>0.26</v>
      </c>
      <c r="L21" s="60">
        <f t="shared" si="2"/>
        <v>0.28999999999999998</v>
      </c>
      <c r="M21" s="60">
        <f t="shared" si="3"/>
        <v>0.28999999999999998</v>
      </c>
      <c r="N21" s="60">
        <f t="shared" si="4"/>
        <v>0.28999999999999998</v>
      </c>
      <c r="O21" s="60">
        <f t="shared" si="5"/>
        <v>0.28999999999999998</v>
      </c>
      <c r="P21" s="60">
        <f t="shared" si="26"/>
        <v>0.28999999999999998</v>
      </c>
      <c r="Q21" s="60">
        <f t="shared" si="6"/>
        <v>0.26</v>
      </c>
      <c r="R21" s="60">
        <f t="shared" si="7"/>
        <v>0.28999999999999998</v>
      </c>
      <c r="S21" s="60">
        <f t="shared" si="8"/>
        <v>0.28999999999999998</v>
      </c>
      <c r="T21" s="60">
        <f t="shared" si="9"/>
        <v>0.3</v>
      </c>
      <c r="U21" s="60">
        <f t="shared" si="10"/>
        <v>0.28999999999999998</v>
      </c>
      <c r="V21" s="60">
        <f t="shared" si="11"/>
        <v>0.28999999999999998</v>
      </c>
      <c r="W21" s="60">
        <f t="shared" si="12"/>
        <v>0.28000000000000003</v>
      </c>
      <c r="X21" s="60">
        <f t="shared" si="13"/>
        <v>0.28000000000000003</v>
      </c>
      <c r="Y21" s="60">
        <f t="shared" si="14"/>
        <v>0.25</v>
      </c>
      <c r="Z21" s="60">
        <f t="shared" si="15"/>
        <v>0.28000000000000003</v>
      </c>
      <c r="AA21" s="60">
        <f t="shared" si="16"/>
        <v>0.25</v>
      </c>
      <c r="AB21" s="60">
        <f t="shared" si="17"/>
        <v>0.28999999999999998</v>
      </c>
      <c r="AC21" s="60">
        <f t="shared" si="18"/>
        <v>0.28999999999999998</v>
      </c>
      <c r="AD21" s="60">
        <f t="shared" si="19"/>
        <v>0.33</v>
      </c>
      <c r="AE21" s="60">
        <f t="shared" si="20"/>
        <v>0.26</v>
      </c>
      <c r="AF21" s="60">
        <f t="shared" si="21"/>
        <v>0.28999999999999998</v>
      </c>
      <c r="AG21" s="60">
        <f t="shared" si="22"/>
        <v>0.24</v>
      </c>
      <c r="AH21" s="60">
        <f t="shared" si="23"/>
        <v>0.26</v>
      </c>
      <c r="AI21" s="60">
        <f t="shared" si="24"/>
        <v>0.28000000000000003</v>
      </c>
      <c r="AJ21" s="60">
        <f t="shared" si="25"/>
        <v>0.26</v>
      </c>
    </row>
    <row r="22" spans="1:36" ht="12.95" customHeight="1" x14ac:dyDescent="0.15">
      <c r="A22" s="59">
        <v>879</v>
      </c>
      <c r="B22" s="77" t="s">
        <v>142</v>
      </c>
      <c r="C22" s="77"/>
      <c r="D22" s="59">
        <v>6</v>
      </c>
      <c r="E22" s="59">
        <v>6</v>
      </c>
      <c r="F22" s="4">
        <f t="shared" si="0"/>
        <v>0.01</v>
      </c>
      <c r="G22" s="5" t="s">
        <v>100</v>
      </c>
      <c r="H22" s="59" t="s">
        <v>51</v>
      </c>
      <c r="I22" s="59"/>
      <c r="J22" s="1" t="s">
        <v>15</v>
      </c>
      <c r="K22" s="60">
        <f t="shared" si="1"/>
        <v>0.01</v>
      </c>
      <c r="L22" s="60">
        <f t="shared" si="2"/>
        <v>0.01</v>
      </c>
      <c r="M22" s="60">
        <f t="shared" si="3"/>
        <v>0.01</v>
      </c>
      <c r="N22" s="60">
        <f t="shared" si="4"/>
        <v>0.01</v>
      </c>
      <c r="O22" s="60">
        <f t="shared" si="5"/>
        <v>0.01</v>
      </c>
      <c r="P22" s="60">
        <f t="shared" si="26"/>
        <v>0.01</v>
      </c>
      <c r="Q22" s="60">
        <f t="shared" si="6"/>
        <v>0.01</v>
      </c>
      <c r="R22" s="60">
        <f t="shared" si="7"/>
        <v>0.01</v>
      </c>
      <c r="S22" s="60">
        <f t="shared" si="8"/>
        <v>0.01</v>
      </c>
      <c r="T22" s="60">
        <f t="shared" si="9"/>
        <v>0.01</v>
      </c>
      <c r="U22" s="60">
        <f t="shared" si="10"/>
        <v>0.01</v>
      </c>
      <c r="V22" s="60">
        <f t="shared" si="11"/>
        <v>0.01</v>
      </c>
      <c r="W22" s="60">
        <f t="shared" si="12"/>
        <v>0.01</v>
      </c>
      <c r="X22" s="60">
        <f t="shared" si="13"/>
        <v>0.01</v>
      </c>
      <c r="Y22" s="60">
        <f t="shared" si="14"/>
        <v>0.01</v>
      </c>
      <c r="Z22" s="60">
        <f t="shared" si="15"/>
        <v>0.01</v>
      </c>
      <c r="AA22" s="60">
        <f t="shared" si="16"/>
        <v>0.01</v>
      </c>
      <c r="AB22" s="60">
        <f t="shared" si="17"/>
        <v>0.01</v>
      </c>
      <c r="AC22" s="60">
        <f t="shared" si="18"/>
        <v>0.01</v>
      </c>
      <c r="AD22" s="60">
        <f t="shared" si="19"/>
        <v>0.01</v>
      </c>
      <c r="AE22" s="60">
        <f t="shared" si="20"/>
        <v>0.01</v>
      </c>
      <c r="AF22" s="60">
        <f t="shared" si="21"/>
        <v>0.01</v>
      </c>
      <c r="AG22" s="60">
        <f t="shared" si="22"/>
        <v>0.01</v>
      </c>
      <c r="AH22" s="60">
        <f t="shared" si="23"/>
        <v>0.01</v>
      </c>
      <c r="AI22" s="60">
        <f t="shared" si="24"/>
        <v>0.01</v>
      </c>
      <c r="AJ22" s="60">
        <f t="shared" si="25"/>
        <v>0.01</v>
      </c>
    </row>
    <row r="23" spans="1:36" ht="12.95" customHeight="1" x14ac:dyDescent="0.15">
      <c r="A23" s="59">
        <v>880</v>
      </c>
      <c r="B23" s="77" t="s">
        <v>142</v>
      </c>
      <c r="C23" s="77"/>
      <c r="D23" s="59">
        <v>12</v>
      </c>
      <c r="E23" s="59">
        <v>10</v>
      </c>
      <c r="F23" s="4">
        <f t="shared" si="0"/>
        <v>0.05</v>
      </c>
      <c r="G23" s="5" t="s">
        <v>100</v>
      </c>
      <c r="H23" s="59" t="s">
        <v>51</v>
      </c>
      <c r="I23" s="59"/>
      <c r="J23" s="1" t="s">
        <v>15</v>
      </c>
      <c r="K23" s="60">
        <f t="shared" si="1"/>
        <v>0.06</v>
      </c>
      <c r="L23" s="60">
        <f t="shared" si="2"/>
        <v>0.06</v>
      </c>
      <c r="M23" s="60">
        <f t="shared" si="3"/>
        <v>0.06</v>
      </c>
      <c r="N23" s="60">
        <f t="shared" si="4"/>
        <v>0.06</v>
      </c>
      <c r="O23" s="60">
        <f t="shared" si="5"/>
        <v>0.06</v>
      </c>
      <c r="P23" s="60">
        <f t="shared" si="26"/>
        <v>0.06</v>
      </c>
      <c r="Q23" s="60">
        <f t="shared" si="6"/>
        <v>0.06</v>
      </c>
      <c r="R23" s="60">
        <f t="shared" si="7"/>
        <v>0.06</v>
      </c>
      <c r="S23" s="60">
        <f t="shared" si="8"/>
        <v>0.06</v>
      </c>
      <c r="T23" s="60">
        <f t="shared" si="9"/>
        <v>0.06</v>
      </c>
      <c r="U23" s="60">
        <f t="shared" si="10"/>
        <v>0.06</v>
      </c>
      <c r="V23" s="60">
        <f t="shared" si="11"/>
        <v>0.06</v>
      </c>
      <c r="W23" s="60">
        <f t="shared" si="12"/>
        <v>0.06</v>
      </c>
      <c r="X23" s="60">
        <f t="shared" si="13"/>
        <v>0.06</v>
      </c>
      <c r="Y23" s="60">
        <f t="shared" si="14"/>
        <v>0.05</v>
      </c>
      <c r="Z23" s="60">
        <f t="shared" si="15"/>
        <v>0.06</v>
      </c>
      <c r="AA23" s="60">
        <f t="shared" si="16"/>
        <v>0.06</v>
      </c>
      <c r="AB23" s="60">
        <f t="shared" si="17"/>
        <v>0.06</v>
      </c>
      <c r="AC23" s="60">
        <f t="shared" si="18"/>
        <v>0.06</v>
      </c>
      <c r="AD23" s="60">
        <f t="shared" si="19"/>
        <v>7.0000000000000007E-2</v>
      </c>
      <c r="AE23" s="60">
        <f t="shared" si="20"/>
        <v>0.05</v>
      </c>
      <c r="AF23" s="60">
        <f t="shared" si="21"/>
        <v>0.06</v>
      </c>
      <c r="AG23" s="60">
        <f t="shared" si="22"/>
        <v>0.05</v>
      </c>
      <c r="AH23" s="60">
        <f t="shared" si="23"/>
        <v>0.05</v>
      </c>
      <c r="AI23" s="60">
        <f t="shared" si="24"/>
        <v>0.06</v>
      </c>
      <c r="AJ23" s="60">
        <f t="shared" si="25"/>
        <v>0.05</v>
      </c>
    </row>
    <row r="24" spans="1:36" ht="12.95" customHeight="1" x14ac:dyDescent="0.15">
      <c r="A24" s="59">
        <v>881</v>
      </c>
      <c r="B24" s="77" t="s">
        <v>147</v>
      </c>
      <c r="C24" s="77"/>
      <c r="D24" s="59">
        <v>10</v>
      </c>
      <c r="E24" s="59">
        <v>10</v>
      </c>
      <c r="F24" s="4">
        <f t="shared" si="0"/>
        <v>0.04</v>
      </c>
      <c r="G24" s="47"/>
      <c r="H24" s="59" t="s">
        <v>51</v>
      </c>
      <c r="I24" s="59"/>
      <c r="J24" s="1" t="s">
        <v>15</v>
      </c>
      <c r="K24" s="60">
        <f t="shared" si="1"/>
        <v>0.04</v>
      </c>
      <c r="L24" s="60">
        <f t="shared" si="2"/>
        <v>0.04</v>
      </c>
      <c r="M24" s="60">
        <f t="shared" si="3"/>
        <v>0.04</v>
      </c>
      <c r="N24" s="60">
        <f t="shared" si="4"/>
        <v>0.05</v>
      </c>
      <c r="O24" s="60">
        <f t="shared" si="5"/>
        <v>0.05</v>
      </c>
      <c r="P24" s="60">
        <f t="shared" si="26"/>
        <v>0.04</v>
      </c>
      <c r="Q24" s="60">
        <f t="shared" si="6"/>
        <v>0.04</v>
      </c>
      <c r="R24" s="60">
        <f t="shared" si="7"/>
        <v>0.04</v>
      </c>
      <c r="S24" s="60">
        <f t="shared" si="8"/>
        <v>0.04</v>
      </c>
      <c r="T24" s="60">
        <f t="shared" si="9"/>
        <v>0.04</v>
      </c>
      <c r="U24" s="60">
        <f t="shared" si="10"/>
        <v>0.04</v>
      </c>
      <c r="V24" s="60">
        <f t="shared" si="11"/>
        <v>0.04</v>
      </c>
      <c r="W24" s="60">
        <f t="shared" si="12"/>
        <v>0.04</v>
      </c>
      <c r="X24" s="60">
        <f t="shared" si="13"/>
        <v>0.04</v>
      </c>
      <c r="Y24" s="60">
        <f t="shared" si="14"/>
        <v>0.04</v>
      </c>
      <c r="Z24" s="60">
        <f t="shared" si="15"/>
        <v>0.04</v>
      </c>
      <c r="AA24" s="60">
        <f t="shared" si="16"/>
        <v>0.04</v>
      </c>
      <c r="AB24" s="60">
        <f t="shared" si="17"/>
        <v>0.04</v>
      </c>
      <c r="AC24" s="60">
        <f t="shared" si="18"/>
        <v>0.04</v>
      </c>
      <c r="AD24" s="60">
        <f t="shared" si="19"/>
        <v>0.06</v>
      </c>
      <c r="AE24" s="60">
        <f t="shared" si="20"/>
        <v>0.04</v>
      </c>
      <c r="AF24" s="60">
        <f t="shared" si="21"/>
        <v>0.04</v>
      </c>
      <c r="AG24" s="60">
        <f t="shared" si="22"/>
        <v>0.04</v>
      </c>
      <c r="AH24" s="60">
        <f t="shared" si="23"/>
        <v>0.04</v>
      </c>
      <c r="AI24" s="60">
        <f t="shared" si="24"/>
        <v>0.04</v>
      </c>
      <c r="AJ24" s="60">
        <f t="shared" si="25"/>
        <v>0.04</v>
      </c>
    </row>
    <row r="25" spans="1:36" ht="12.95" customHeight="1" x14ac:dyDescent="0.15">
      <c r="A25" s="59">
        <v>882</v>
      </c>
      <c r="B25" s="77" t="s">
        <v>148</v>
      </c>
      <c r="C25" s="77"/>
      <c r="D25" s="59">
        <v>8</v>
      </c>
      <c r="E25" s="59">
        <v>8</v>
      </c>
      <c r="F25" s="4">
        <f t="shared" si="0"/>
        <v>0.02</v>
      </c>
      <c r="G25" s="5" t="s">
        <v>100</v>
      </c>
      <c r="H25" s="59" t="s">
        <v>51</v>
      </c>
      <c r="I25" s="59"/>
      <c r="J25" s="1" t="s">
        <v>15</v>
      </c>
      <c r="K25" s="60">
        <f t="shared" si="1"/>
        <v>0.02</v>
      </c>
      <c r="L25" s="60">
        <f t="shared" si="2"/>
        <v>0.02</v>
      </c>
      <c r="M25" s="60">
        <f t="shared" si="3"/>
        <v>0.02</v>
      </c>
      <c r="N25" s="60">
        <f t="shared" si="4"/>
        <v>0.02</v>
      </c>
      <c r="O25" s="60">
        <f t="shared" si="5"/>
        <v>0.02</v>
      </c>
      <c r="P25" s="60">
        <f t="shared" si="26"/>
        <v>0.02</v>
      </c>
      <c r="Q25" s="60">
        <f t="shared" si="6"/>
        <v>0.02</v>
      </c>
      <c r="R25" s="60">
        <f t="shared" si="7"/>
        <v>0.02</v>
      </c>
      <c r="S25" s="60">
        <f t="shared" si="8"/>
        <v>0.02</v>
      </c>
      <c r="T25" s="60">
        <f t="shared" si="9"/>
        <v>0.02</v>
      </c>
      <c r="U25" s="60">
        <f t="shared" si="10"/>
        <v>0.02</v>
      </c>
      <c r="V25" s="60">
        <f t="shared" si="11"/>
        <v>0.02</v>
      </c>
      <c r="W25" s="60">
        <f t="shared" si="12"/>
        <v>0.02</v>
      </c>
      <c r="X25" s="60">
        <f t="shared" si="13"/>
        <v>0.02</v>
      </c>
      <c r="Y25" s="60">
        <f t="shared" si="14"/>
        <v>0.02</v>
      </c>
      <c r="Z25" s="60">
        <f t="shared" si="15"/>
        <v>0.02</v>
      </c>
      <c r="AA25" s="60">
        <f t="shared" si="16"/>
        <v>0.02</v>
      </c>
      <c r="AB25" s="60">
        <f t="shared" si="17"/>
        <v>0.02</v>
      </c>
      <c r="AC25" s="60">
        <f t="shared" si="18"/>
        <v>0.02</v>
      </c>
      <c r="AD25" s="60">
        <f t="shared" si="19"/>
        <v>0.03</v>
      </c>
      <c r="AE25" s="60">
        <f t="shared" si="20"/>
        <v>0.02</v>
      </c>
      <c r="AF25" s="60">
        <f t="shared" si="21"/>
        <v>0.02</v>
      </c>
      <c r="AG25" s="60">
        <f t="shared" si="22"/>
        <v>0.02</v>
      </c>
      <c r="AH25" s="60">
        <f t="shared" si="23"/>
        <v>0.02</v>
      </c>
      <c r="AI25" s="60">
        <f t="shared" si="24"/>
        <v>0.02</v>
      </c>
      <c r="AJ25" s="60">
        <f t="shared" si="25"/>
        <v>0.02</v>
      </c>
    </row>
    <row r="26" spans="1:36" ht="12.95" customHeight="1" x14ac:dyDescent="0.15">
      <c r="A26" s="59">
        <v>883</v>
      </c>
      <c r="B26" s="77" t="s">
        <v>145</v>
      </c>
      <c r="C26" s="77"/>
      <c r="D26" s="59">
        <v>6</v>
      </c>
      <c r="E26" s="59">
        <v>7</v>
      </c>
      <c r="F26" s="4">
        <f t="shared" si="0"/>
        <v>0.01</v>
      </c>
      <c r="G26" s="5" t="s">
        <v>100</v>
      </c>
      <c r="H26" s="59" t="s">
        <v>51</v>
      </c>
      <c r="I26" s="59"/>
      <c r="J26" s="1" t="s">
        <v>15</v>
      </c>
      <c r="K26" s="60">
        <f t="shared" si="1"/>
        <v>0.01</v>
      </c>
      <c r="L26" s="60">
        <f t="shared" si="2"/>
        <v>0.01</v>
      </c>
      <c r="M26" s="60">
        <f t="shared" si="3"/>
        <v>0.01</v>
      </c>
      <c r="N26" s="60">
        <f t="shared" si="4"/>
        <v>0.01</v>
      </c>
      <c r="O26" s="60">
        <f t="shared" si="5"/>
        <v>0.01</v>
      </c>
      <c r="P26" s="60">
        <f t="shared" si="26"/>
        <v>0.01</v>
      </c>
      <c r="Q26" s="60">
        <f t="shared" si="6"/>
        <v>0.01</v>
      </c>
      <c r="R26" s="60">
        <f t="shared" si="7"/>
        <v>0.01</v>
      </c>
      <c r="S26" s="60">
        <f t="shared" si="8"/>
        <v>0.01</v>
      </c>
      <c r="T26" s="60">
        <f t="shared" si="9"/>
        <v>0.01</v>
      </c>
      <c r="U26" s="60">
        <f t="shared" si="10"/>
        <v>0.01</v>
      </c>
      <c r="V26" s="60">
        <f t="shared" si="11"/>
        <v>0.01</v>
      </c>
      <c r="W26" s="60">
        <f t="shared" si="12"/>
        <v>0.01</v>
      </c>
      <c r="X26" s="60">
        <f t="shared" si="13"/>
        <v>0.01</v>
      </c>
      <c r="Y26" s="60">
        <f t="shared" si="14"/>
        <v>0.01</v>
      </c>
      <c r="Z26" s="60">
        <f t="shared" si="15"/>
        <v>0.01</v>
      </c>
      <c r="AA26" s="60">
        <f t="shared" si="16"/>
        <v>0.01</v>
      </c>
      <c r="AB26" s="60">
        <f t="shared" si="17"/>
        <v>0.01</v>
      </c>
      <c r="AC26" s="60">
        <f t="shared" si="18"/>
        <v>0.01</v>
      </c>
      <c r="AD26" s="60">
        <f t="shared" si="19"/>
        <v>0.02</v>
      </c>
      <c r="AE26" s="60">
        <f t="shared" si="20"/>
        <v>0.01</v>
      </c>
      <c r="AF26" s="60">
        <f t="shared" si="21"/>
        <v>0.01</v>
      </c>
      <c r="AG26" s="60">
        <f t="shared" si="22"/>
        <v>0.01</v>
      </c>
      <c r="AH26" s="60">
        <f t="shared" si="23"/>
        <v>0.01</v>
      </c>
      <c r="AI26" s="60">
        <f t="shared" si="24"/>
        <v>0.01</v>
      </c>
      <c r="AJ26" s="60">
        <f t="shared" si="25"/>
        <v>0.01</v>
      </c>
    </row>
    <row r="27" spans="1:36" ht="12.95" customHeight="1" x14ac:dyDescent="0.15">
      <c r="A27" s="59"/>
      <c r="B27" s="77"/>
      <c r="C27" s="77"/>
      <c r="D27" s="59"/>
      <c r="E27" s="59"/>
      <c r="F27" s="4" t="str">
        <f t="shared" si="0"/>
        <v/>
      </c>
      <c r="G27" s="5"/>
      <c r="H27" s="59"/>
      <c r="I27" s="59"/>
      <c r="J27" s="1" t="s">
        <v>15</v>
      </c>
      <c r="K27" s="60" t="e">
        <f t="shared" si="1"/>
        <v>#NUM!</v>
      </c>
      <c r="L27" s="60" t="e">
        <f t="shared" si="2"/>
        <v>#NUM!</v>
      </c>
      <c r="M27" s="60" t="e">
        <f t="shared" si="3"/>
        <v>#NUM!</v>
      </c>
      <c r="N27" s="60" t="e">
        <f t="shared" si="4"/>
        <v>#NUM!</v>
      </c>
      <c r="O27" s="60" t="e">
        <f t="shared" si="5"/>
        <v>#NUM!</v>
      </c>
      <c r="P27" s="60" t="e">
        <f t="shared" si="26"/>
        <v>#N/A</v>
      </c>
      <c r="Q27" s="60" t="e">
        <f t="shared" si="6"/>
        <v>#NUM!</v>
      </c>
      <c r="R27" s="60" t="e">
        <f t="shared" si="7"/>
        <v>#NUM!</v>
      </c>
      <c r="S27" s="60" t="e">
        <f t="shared" si="8"/>
        <v>#NUM!</v>
      </c>
      <c r="T27" s="60" t="e">
        <f t="shared" si="9"/>
        <v>#NUM!</v>
      </c>
      <c r="U27" s="60" t="e">
        <f t="shared" si="10"/>
        <v>#N/A</v>
      </c>
      <c r="V27" s="60" t="e">
        <f t="shared" si="11"/>
        <v>#NUM!</v>
      </c>
      <c r="W27" s="60" t="e">
        <f t="shared" si="12"/>
        <v>#NUM!</v>
      </c>
      <c r="X27" s="60" t="e">
        <f t="shared" si="13"/>
        <v>#NUM!</v>
      </c>
      <c r="Y27" s="60" t="e">
        <f t="shared" si="14"/>
        <v>#NUM!</v>
      </c>
      <c r="Z27" s="60" t="e">
        <f t="shared" si="15"/>
        <v>#N/A</v>
      </c>
      <c r="AA27" s="60" t="e">
        <f t="shared" si="16"/>
        <v>#NUM!</v>
      </c>
      <c r="AB27" s="60" t="e">
        <f t="shared" si="17"/>
        <v>#NUM!</v>
      </c>
      <c r="AC27" s="60" t="e">
        <f t="shared" si="18"/>
        <v>#NUM!</v>
      </c>
      <c r="AD27" s="60" t="e">
        <f t="shared" si="19"/>
        <v>#NUM!</v>
      </c>
      <c r="AE27" s="60" t="e">
        <f t="shared" si="20"/>
        <v>#NUM!</v>
      </c>
      <c r="AF27" s="60" t="e">
        <f t="shared" si="21"/>
        <v>#N/A</v>
      </c>
      <c r="AG27" s="60" t="e">
        <f t="shared" si="22"/>
        <v>#NUM!</v>
      </c>
      <c r="AH27" s="60" t="e">
        <f t="shared" si="23"/>
        <v>#NUM!</v>
      </c>
      <c r="AI27" s="60" t="e">
        <f t="shared" si="24"/>
        <v>#NUM!</v>
      </c>
      <c r="AJ27" s="60" t="e">
        <f t="shared" si="25"/>
        <v>#N/A</v>
      </c>
    </row>
    <row r="28" spans="1:36" ht="12.95" customHeight="1" x14ac:dyDescent="0.15">
      <c r="A28" s="59"/>
      <c r="B28" s="77"/>
      <c r="C28" s="77"/>
      <c r="D28" s="59"/>
      <c r="E28" s="59"/>
      <c r="F28" s="4" t="str">
        <f t="shared" si="0"/>
        <v/>
      </c>
      <c r="G28" s="5"/>
      <c r="H28" s="59"/>
      <c r="I28" s="59"/>
      <c r="J28" s="1" t="s">
        <v>15</v>
      </c>
      <c r="K28" s="60" t="e">
        <f t="shared" si="1"/>
        <v>#NUM!</v>
      </c>
      <c r="L28" s="60" t="e">
        <f t="shared" si="2"/>
        <v>#NUM!</v>
      </c>
      <c r="M28" s="60" t="e">
        <f t="shared" si="3"/>
        <v>#NUM!</v>
      </c>
      <c r="N28" s="8" t="e">
        <f t="shared" si="4"/>
        <v>#NUM!</v>
      </c>
      <c r="O28" s="60" t="e">
        <f t="shared" si="5"/>
        <v>#NUM!</v>
      </c>
      <c r="P28" s="60" t="e">
        <f t="shared" si="26"/>
        <v>#N/A</v>
      </c>
      <c r="Q28" s="60" t="e">
        <f t="shared" si="6"/>
        <v>#NUM!</v>
      </c>
      <c r="R28" s="60" t="e">
        <f t="shared" si="7"/>
        <v>#NUM!</v>
      </c>
      <c r="S28" s="60" t="e">
        <f t="shared" si="8"/>
        <v>#NUM!</v>
      </c>
      <c r="T28" s="60" t="e">
        <f t="shared" si="9"/>
        <v>#NUM!</v>
      </c>
      <c r="U28" s="60" t="e">
        <f t="shared" si="10"/>
        <v>#N/A</v>
      </c>
      <c r="V28" s="60" t="e">
        <f t="shared" si="11"/>
        <v>#NUM!</v>
      </c>
      <c r="W28" s="60" t="e">
        <f t="shared" si="12"/>
        <v>#NUM!</v>
      </c>
      <c r="X28" s="60" t="e">
        <f t="shared" si="13"/>
        <v>#NUM!</v>
      </c>
      <c r="Y28" s="60" t="e">
        <f t="shared" si="14"/>
        <v>#NUM!</v>
      </c>
      <c r="Z28" s="60" t="e">
        <f t="shared" si="15"/>
        <v>#N/A</v>
      </c>
      <c r="AA28" s="60" t="e">
        <f t="shared" si="16"/>
        <v>#NUM!</v>
      </c>
      <c r="AB28" s="60" t="e">
        <f t="shared" si="17"/>
        <v>#NUM!</v>
      </c>
      <c r="AC28" s="60" t="e">
        <f t="shared" si="18"/>
        <v>#NUM!</v>
      </c>
      <c r="AD28" s="60" t="e">
        <f t="shared" si="19"/>
        <v>#NUM!</v>
      </c>
      <c r="AE28" s="60" t="e">
        <f t="shared" si="20"/>
        <v>#NUM!</v>
      </c>
      <c r="AF28" s="60" t="e">
        <f t="shared" si="21"/>
        <v>#N/A</v>
      </c>
      <c r="AG28" s="60" t="e">
        <f t="shared" si="22"/>
        <v>#NUM!</v>
      </c>
      <c r="AH28" s="60" t="e">
        <f t="shared" si="23"/>
        <v>#NUM!</v>
      </c>
      <c r="AI28" s="60" t="e">
        <f t="shared" si="24"/>
        <v>#NUM!</v>
      </c>
      <c r="AJ28" s="60" t="e">
        <f t="shared" si="25"/>
        <v>#N/A</v>
      </c>
    </row>
    <row r="29" spans="1:36" ht="12.95" customHeight="1" x14ac:dyDescent="0.15">
      <c r="A29" s="59"/>
      <c r="B29" s="77"/>
      <c r="C29" s="77"/>
      <c r="D29" s="59"/>
      <c r="E29" s="59"/>
      <c r="F29" s="4" t="str">
        <f t="shared" si="0"/>
        <v/>
      </c>
      <c r="G29" s="5"/>
      <c r="H29" s="59"/>
      <c r="I29" s="59"/>
      <c r="J29" s="1" t="s">
        <v>15</v>
      </c>
      <c r="K29" s="60" t="e">
        <f t="shared" si="1"/>
        <v>#NUM!</v>
      </c>
      <c r="L29" s="60" t="e">
        <f t="shared" si="2"/>
        <v>#NUM!</v>
      </c>
      <c r="M29" s="60" t="e">
        <f t="shared" si="3"/>
        <v>#NUM!</v>
      </c>
      <c r="N29" s="60" t="e">
        <f t="shared" si="4"/>
        <v>#NUM!</v>
      </c>
      <c r="O29" s="60" t="e">
        <f t="shared" si="5"/>
        <v>#NUM!</v>
      </c>
      <c r="P29" s="60" t="e">
        <f t="shared" si="26"/>
        <v>#N/A</v>
      </c>
      <c r="Q29" s="60" t="e">
        <f t="shared" si="6"/>
        <v>#NUM!</v>
      </c>
      <c r="R29" s="60" t="e">
        <f t="shared" si="7"/>
        <v>#NUM!</v>
      </c>
      <c r="S29" s="60" t="e">
        <f t="shared" si="8"/>
        <v>#NUM!</v>
      </c>
      <c r="T29" s="60" t="e">
        <f t="shared" si="9"/>
        <v>#NUM!</v>
      </c>
      <c r="U29" s="60" t="e">
        <f t="shared" si="10"/>
        <v>#N/A</v>
      </c>
      <c r="V29" s="60" t="e">
        <f t="shared" si="11"/>
        <v>#NUM!</v>
      </c>
      <c r="W29" s="60" t="e">
        <f t="shared" si="12"/>
        <v>#NUM!</v>
      </c>
      <c r="X29" s="60" t="e">
        <f t="shared" si="13"/>
        <v>#NUM!</v>
      </c>
      <c r="Y29" s="60" t="e">
        <f t="shared" si="14"/>
        <v>#NUM!</v>
      </c>
      <c r="Z29" s="60" t="e">
        <f t="shared" si="15"/>
        <v>#N/A</v>
      </c>
      <c r="AA29" s="60" t="e">
        <f t="shared" si="16"/>
        <v>#NUM!</v>
      </c>
      <c r="AB29" s="60" t="e">
        <f t="shared" si="17"/>
        <v>#NUM!</v>
      </c>
      <c r="AC29" s="60" t="e">
        <f t="shared" si="18"/>
        <v>#NUM!</v>
      </c>
      <c r="AD29" s="60" t="e">
        <f t="shared" si="19"/>
        <v>#NUM!</v>
      </c>
      <c r="AE29" s="60" t="e">
        <f t="shared" si="20"/>
        <v>#NUM!</v>
      </c>
      <c r="AF29" s="60" t="e">
        <f t="shared" si="21"/>
        <v>#N/A</v>
      </c>
      <c r="AG29" s="60" t="e">
        <f t="shared" si="22"/>
        <v>#NUM!</v>
      </c>
      <c r="AH29" s="60" t="e">
        <f t="shared" si="23"/>
        <v>#NUM!</v>
      </c>
      <c r="AI29" s="60" t="e">
        <f t="shared" si="24"/>
        <v>#NUM!</v>
      </c>
      <c r="AJ29" s="60" t="e">
        <f t="shared" si="25"/>
        <v>#N/A</v>
      </c>
    </row>
    <row r="30" spans="1:36" ht="12.95" customHeight="1" x14ac:dyDescent="0.15">
      <c r="A30" s="59"/>
      <c r="B30" s="77"/>
      <c r="C30" s="77"/>
      <c r="D30" s="59"/>
      <c r="E30" s="59"/>
      <c r="F30" s="4" t="str">
        <f t="shared" si="0"/>
        <v/>
      </c>
      <c r="G30" s="5"/>
      <c r="H30" s="59"/>
      <c r="I30" s="59"/>
      <c r="J30" s="1" t="s">
        <v>15</v>
      </c>
      <c r="K30" s="60" t="e">
        <f t="shared" si="1"/>
        <v>#NUM!</v>
      </c>
      <c r="L30" s="60" t="e">
        <f t="shared" si="2"/>
        <v>#NUM!</v>
      </c>
      <c r="M30" s="60" t="e">
        <f t="shared" si="3"/>
        <v>#NUM!</v>
      </c>
      <c r="N30" s="60" t="e">
        <f t="shared" si="4"/>
        <v>#NUM!</v>
      </c>
      <c r="O30" s="60" t="e">
        <f t="shared" si="5"/>
        <v>#NUM!</v>
      </c>
      <c r="P30" s="60" t="e">
        <f t="shared" si="26"/>
        <v>#N/A</v>
      </c>
      <c r="Q30" s="60" t="e">
        <f t="shared" si="6"/>
        <v>#NUM!</v>
      </c>
      <c r="R30" s="60" t="e">
        <f t="shared" si="7"/>
        <v>#NUM!</v>
      </c>
      <c r="S30" s="60" t="e">
        <f t="shared" si="8"/>
        <v>#NUM!</v>
      </c>
      <c r="T30" s="60" t="e">
        <f t="shared" si="9"/>
        <v>#NUM!</v>
      </c>
      <c r="U30" s="60" t="e">
        <f t="shared" si="10"/>
        <v>#N/A</v>
      </c>
      <c r="V30" s="60" t="e">
        <f t="shared" si="11"/>
        <v>#NUM!</v>
      </c>
      <c r="W30" s="60" t="e">
        <f t="shared" si="12"/>
        <v>#NUM!</v>
      </c>
      <c r="X30" s="60" t="e">
        <f t="shared" si="13"/>
        <v>#NUM!</v>
      </c>
      <c r="Y30" s="60" t="e">
        <f t="shared" si="14"/>
        <v>#NUM!</v>
      </c>
      <c r="Z30" s="60" t="e">
        <f t="shared" si="15"/>
        <v>#N/A</v>
      </c>
      <c r="AA30" s="60" t="e">
        <f t="shared" si="16"/>
        <v>#NUM!</v>
      </c>
      <c r="AB30" s="60" t="e">
        <f t="shared" si="17"/>
        <v>#NUM!</v>
      </c>
      <c r="AC30" s="60" t="e">
        <f t="shared" si="18"/>
        <v>#NUM!</v>
      </c>
      <c r="AD30" s="60" t="e">
        <f t="shared" si="19"/>
        <v>#NUM!</v>
      </c>
      <c r="AE30" s="60" t="e">
        <f t="shared" si="20"/>
        <v>#NUM!</v>
      </c>
      <c r="AF30" s="60" t="e">
        <f t="shared" si="21"/>
        <v>#N/A</v>
      </c>
      <c r="AG30" s="60" t="e">
        <f t="shared" si="22"/>
        <v>#NUM!</v>
      </c>
      <c r="AH30" s="60" t="e">
        <f t="shared" si="23"/>
        <v>#NUM!</v>
      </c>
      <c r="AI30" s="60" t="e">
        <f t="shared" si="24"/>
        <v>#NUM!</v>
      </c>
      <c r="AJ30" s="60" t="e">
        <f t="shared" si="25"/>
        <v>#N/A</v>
      </c>
    </row>
    <row r="31" spans="1:36" ht="12.95" customHeight="1" x14ac:dyDescent="0.15">
      <c r="A31" s="59"/>
      <c r="B31" s="77"/>
      <c r="C31" s="77"/>
      <c r="D31" s="59"/>
      <c r="E31" s="59"/>
      <c r="F31" s="4" t="str">
        <f t="shared" si="0"/>
        <v/>
      </c>
      <c r="G31" s="5"/>
      <c r="H31" s="59"/>
      <c r="I31" s="59"/>
      <c r="J31" s="1" t="s">
        <v>15</v>
      </c>
      <c r="K31" s="60" t="e">
        <f t="shared" si="1"/>
        <v>#NUM!</v>
      </c>
      <c r="L31" s="60" t="e">
        <f t="shared" si="2"/>
        <v>#NUM!</v>
      </c>
      <c r="M31" s="60" t="e">
        <f t="shared" si="3"/>
        <v>#NUM!</v>
      </c>
      <c r="N31" s="60" t="e">
        <f t="shared" si="4"/>
        <v>#NUM!</v>
      </c>
      <c r="O31" s="60" t="e">
        <f t="shared" si="5"/>
        <v>#NUM!</v>
      </c>
      <c r="P31" s="60" t="e">
        <f t="shared" si="26"/>
        <v>#N/A</v>
      </c>
      <c r="Q31" s="60" t="e">
        <f t="shared" si="6"/>
        <v>#NUM!</v>
      </c>
      <c r="R31" s="60" t="e">
        <f t="shared" si="7"/>
        <v>#NUM!</v>
      </c>
      <c r="S31" s="60" t="e">
        <f t="shared" si="8"/>
        <v>#NUM!</v>
      </c>
      <c r="T31" s="60" t="e">
        <f t="shared" si="9"/>
        <v>#NUM!</v>
      </c>
      <c r="U31" s="60" t="e">
        <f t="shared" si="10"/>
        <v>#N/A</v>
      </c>
      <c r="V31" s="60" t="e">
        <f t="shared" si="11"/>
        <v>#NUM!</v>
      </c>
      <c r="W31" s="60" t="e">
        <f t="shared" si="12"/>
        <v>#NUM!</v>
      </c>
      <c r="X31" s="60" t="e">
        <f t="shared" si="13"/>
        <v>#NUM!</v>
      </c>
      <c r="Y31" s="60" t="e">
        <f t="shared" si="14"/>
        <v>#NUM!</v>
      </c>
      <c r="Z31" s="60" t="e">
        <f t="shared" si="15"/>
        <v>#N/A</v>
      </c>
      <c r="AA31" s="60" t="e">
        <f t="shared" si="16"/>
        <v>#NUM!</v>
      </c>
      <c r="AB31" s="60" t="e">
        <f t="shared" si="17"/>
        <v>#NUM!</v>
      </c>
      <c r="AC31" s="60" t="e">
        <f t="shared" si="18"/>
        <v>#NUM!</v>
      </c>
      <c r="AD31" s="60" t="e">
        <f t="shared" si="19"/>
        <v>#NUM!</v>
      </c>
      <c r="AE31" s="60" t="e">
        <f t="shared" si="20"/>
        <v>#NUM!</v>
      </c>
      <c r="AF31" s="60" t="e">
        <f t="shared" si="21"/>
        <v>#N/A</v>
      </c>
      <c r="AG31" s="60" t="e">
        <f t="shared" si="22"/>
        <v>#NUM!</v>
      </c>
      <c r="AH31" s="60" t="e">
        <f t="shared" si="23"/>
        <v>#NUM!</v>
      </c>
      <c r="AI31" s="60" t="e">
        <f t="shared" si="24"/>
        <v>#NUM!</v>
      </c>
      <c r="AJ31" s="60" t="e">
        <f t="shared" si="25"/>
        <v>#N/A</v>
      </c>
    </row>
    <row r="32" spans="1:36" ht="12.95" customHeight="1" x14ac:dyDescent="0.15">
      <c r="A32" s="59"/>
      <c r="B32" s="77"/>
      <c r="C32" s="77"/>
      <c r="D32" s="59"/>
      <c r="E32" s="59"/>
      <c r="F32" s="4" t="str">
        <f t="shared" si="0"/>
        <v/>
      </c>
      <c r="G32" s="5"/>
      <c r="H32" s="59"/>
      <c r="I32" s="59"/>
      <c r="J32" s="1" t="s">
        <v>15</v>
      </c>
      <c r="K32" s="60" t="e">
        <f t="shared" si="1"/>
        <v>#NUM!</v>
      </c>
      <c r="L32" s="60" t="e">
        <f t="shared" si="2"/>
        <v>#NUM!</v>
      </c>
      <c r="M32" s="60" t="e">
        <f t="shared" si="3"/>
        <v>#NUM!</v>
      </c>
      <c r="N32" s="60" t="e">
        <f t="shared" si="4"/>
        <v>#NUM!</v>
      </c>
      <c r="O32" s="60" t="e">
        <f t="shared" si="5"/>
        <v>#NUM!</v>
      </c>
      <c r="P32" s="60" t="e">
        <f t="shared" si="26"/>
        <v>#N/A</v>
      </c>
      <c r="Q32" s="60" t="e">
        <f t="shared" si="6"/>
        <v>#NUM!</v>
      </c>
      <c r="R32" s="60" t="e">
        <f t="shared" si="7"/>
        <v>#NUM!</v>
      </c>
      <c r="S32" s="60" t="e">
        <f t="shared" si="8"/>
        <v>#NUM!</v>
      </c>
      <c r="T32" s="60" t="e">
        <f t="shared" si="9"/>
        <v>#NUM!</v>
      </c>
      <c r="U32" s="60" t="e">
        <f t="shared" si="10"/>
        <v>#N/A</v>
      </c>
      <c r="V32" s="60" t="e">
        <f t="shared" si="11"/>
        <v>#NUM!</v>
      </c>
      <c r="W32" s="60" t="e">
        <f t="shared" si="12"/>
        <v>#NUM!</v>
      </c>
      <c r="X32" s="60" t="e">
        <f t="shared" si="13"/>
        <v>#NUM!</v>
      </c>
      <c r="Y32" s="60" t="e">
        <f t="shared" si="14"/>
        <v>#NUM!</v>
      </c>
      <c r="Z32" s="60" t="e">
        <f t="shared" si="15"/>
        <v>#N/A</v>
      </c>
      <c r="AA32" s="60" t="e">
        <f t="shared" si="16"/>
        <v>#NUM!</v>
      </c>
      <c r="AB32" s="60" t="e">
        <f t="shared" si="17"/>
        <v>#NUM!</v>
      </c>
      <c r="AC32" s="60" t="e">
        <f t="shared" si="18"/>
        <v>#NUM!</v>
      </c>
      <c r="AD32" s="60" t="e">
        <f t="shared" si="19"/>
        <v>#NUM!</v>
      </c>
      <c r="AE32" s="60" t="e">
        <f t="shared" si="20"/>
        <v>#NUM!</v>
      </c>
      <c r="AF32" s="60" t="e">
        <f t="shared" si="21"/>
        <v>#N/A</v>
      </c>
      <c r="AG32" s="60" t="e">
        <f t="shared" si="22"/>
        <v>#NUM!</v>
      </c>
      <c r="AH32" s="60" t="e">
        <f t="shared" si="23"/>
        <v>#NUM!</v>
      </c>
      <c r="AI32" s="60" t="e">
        <f t="shared" si="24"/>
        <v>#NUM!</v>
      </c>
      <c r="AJ32" s="60" t="e">
        <f t="shared" si="25"/>
        <v>#N/A</v>
      </c>
    </row>
    <row r="33" spans="1:36" ht="12.95" customHeight="1" x14ac:dyDescent="0.15">
      <c r="A33" s="59"/>
      <c r="B33" s="77"/>
      <c r="C33" s="77"/>
      <c r="D33" s="59"/>
      <c r="E33" s="59"/>
      <c r="F33" s="4" t="str">
        <f t="shared" si="0"/>
        <v/>
      </c>
      <c r="G33" s="59"/>
      <c r="H33" s="59"/>
      <c r="I33" s="59"/>
      <c r="J33" s="1" t="s">
        <v>15</v>
      </c>
      <c r="K33" s="60" t="e">
        <f t="shared" si="1"/>
        <v>#NUM!</v>
      </c>
      <c r="L33" s="60" t="e">
        <f t="shared" si="2"/>
        <v>#NUM!</v>
      </c>
      <c r="M33" s="60" t="e">
        <f t="shared" si="3"/>
        <v>#NUM!</v>
      </c>
      <c r="N33" s="60" t="e">
        <f t="shared" si="4"/>
        <v>#NUM!</v>
      </c>
      <c r="O33" s="60" t="e">
        <f t="shared" si="5"/>
        <v>#NUM!</v>
      </c>
      <c r="P33" s="60" t="e">
        <f t="shared" si="26"/>
        <v>#N/A</v>
      </c>
      <c r="Q33" s="60" t="e">
        <f t="shared" si="6"/>
        <v>#NUM!</v>
      </c>
      <c r="R33" s="60" t="e">
        <f t="shared" si="7"/>
        <v>#NUM!</v>
      </c>
      <c r="S33" s="60" t="e">
        <f t="shared" si="8"/>
        <v>#NUM!</v>
      </c>
      <c r="T33" s="60" t="e">
        <f t="shared" si="9"/>
        <v>#NUM!</v>
      </c>
      <c r="U33" s="60" t="e">
        <f t="shared" si="10"/>
        <v>#N/A</v>
      </c>
      <c r="V33" s="60" t="e">
        <f t="shared" si="11"/>
        <v>#NUM!</v>
      </c>
      <c r="W33" s="60" t="e">
        <f t="shared" si="12"/>
        <v>#NUM!</v>
      </c>
      <c r="X33" s="60" t="e">
        <f t="shared" si="13"/>
        <v>#NUM!</v>
      </c>
      <c r="Y33" s="60" t="e">
        <f t="shared" si="14"/>
        <v>#NUM!</v>
      </c>
      <c r="Z33" s="60" t="e">
        <f t="shared" si="15"/>
        <v>#N/A</v>
      </c>
      <c r="AA33" s="60" t="e">
        <f t="shared" si="16"/>
        <v>#NUM!</v>
      </c>
      <c r="AB33" s="60" t="e">
        <f t="shared" si="17"/>
        <v>#NUM!</v>
      </c>
      <c r="AC33" s="60" t="e">
        <f t="shared" si="18"/>
        <v>#NUM!</v>
      </c>
      <c r="AD33" s="60" t="e">
        <f t="shared" si="19"/>
        <v>#NUM!</v>
      </c>
      <c r="AE33" s="60" t="e">
        <f t="shared" si="20"/>
        <v>#NUM!</v>
      </c>
      <c r="AF33" s="60" t="e">
        <f t="shared" si="21"/>
        <v>#N/A</v>
      </c>
      <c r="AG33" s="60" t="e">
        <f t="shared" si="22"/>
        <v>#NUM!</v>
      </c>
      <c r="AH33" s="60" t="e">
        <f t="shared" si="23"/>
        <v>#NUM!</v>
      </c>
      <c r="AI33" s="60" t="e">
        <f t="shared" si="24"/>
        <v>#NUM!</v>
      </c>
      <c r="AJ33" s="60" t="e">
        <f t="shared" si="25"/>
        <v>#N/A</v>
      </c>
    </row>
    <row r="34" spans="1:36" ht="12.95" customHeight="1" x14ac:dyDescent="0.15">
      <c r="A34" s="59"/>
      <c r="B34" s="77"/>
      <c r="C34" s="77"/>
      <c r="D34" s="59"/>
      <c r="E34" s="59"/>
      <c r="F34" s="4" t="str">
        <f t="shared" si="0"/>
        <v/>
      </c>
      <c r="G34" s="59"/>
      <c r="H34" s="59"/>
      <c r="I34" s="59"/>
      <c r="K34" s="60" t="e">
        <f t="shared" si="1"/>
        <v>#NUM!</v>
      </c>
      <c r="L34" s="60" t="e">
        <f t="shared" si="2"/>
        <v>#NUM!</v>
      </c>
      <c r="M34" s="60" t="e">
        <f t="shared" si="3"/>
        <v>#NUM!</v>
      </c>
      <c r="N34" s="60" t="e">
        <f t="shared" si="4"/>
        <v>#NUM!</v>
      </c>
      <c r="O34" s="60" t="e">
        <f t="shared" si="5"/>
        <v>#NUM!</v>
      </c>
      <c r="P34" s="60" t="e">
        <f t="shared" si="26"/>
        <v>#N/A</v>
      </c>
      <c r="Q34" s="60" t="e">
        <f t="shared" si="6"/>
        <v>#NUM!</v>
      </c>
      <c r="R34" s="60" t="e">
        <f t="shared" si="7"/>
        <v>#NUM!</v>
      </c>
      <c r="S34" s="60" t="e">
        <f t="shared" si="8"/>
        <v>#NUM!</v>
      </c>
      <c r="T34" s="60" t="e">
        <f t="shared" si="9"/>
        <v>#NUM!</v>
      </c>
      <c r="U34" s="60" t="e">
        <f t="shared" si="10"/>
        <v>#N/A</v>
      </c>
      <c r="V34" s="60" t="e">
        <f t="shared" si="11"/>
        <v>#NUM!</v>
      </c>
      <c r="W34" s="60" t="e">
        <f t="shared" si="12"/>
        <v>#NUM!</v>
      </c>
      <c r="X34" s="60" t="e">
        <f t="shared" si="13"/>
        <v>#NUM!</v>
      </c>
      <c r="Y34" s="60" t="e">
        <f t="shared" si="14"/>
        <v>#NUM!</v>
      </c>
      <c r="Z34" s="60" t="e">
        <f t="shared" si="15"/>
        <v>#N/A</v>
      </c>
      <c r="AA34" s="60" t="e">
        <f t="shared" si="16"/>
        <v>#NUM!</v>
      </c>
      <c r="AB34" s="60" t="e">
        <f t="shared" si="17"/>
        <v>#NUM!</v>
      </c>
      <c r="AC34" s="60" t="e">
        <f t="shared" si="18"/>
        <v>#NUM!</v>
      </c>
      <c r="AD34" s="60" t="e">
        <f t="shared" si="19"/>
        <v>#NUM!</v>
      </c>
      <c r="AE34" s="60" t="e">
        <f t="shared" si="20"/>
        <v>#NUM!</v>
      </c>
      <c r="AF34" s="60" t="e">
        <f t="shared" si="21"/>
        <v>#N/A</v>
      </c>
      <c r="AG34" s="60" t="e">
        <f t="shared" si="22"/>
        <v>#NUM!</v>
      </c>
      <c r="AH34" s="60" t="e">
        <f t="shared" si="23"/>
        <v>#NUM!</v>
      </c>
      <c r="AI34" s="60" t="e">
        <f t="shared" si="24"/>
        <v>#NUM!</v>
      </c>
      <c r="AJ34" s="60" t="e">
        <f t="shared" si="25"/>
        <v>#N/A</v>
      </c>
    </row>
    <row r="35" spans="1:36" ht="12.95" customHeight="1" x14ac:dyDescent="0.15">
      <c r="A35" s="59"/>
      <c r="B35" s="77"/>
      <c r="C35" s="77"/>
      <c r="D35" s="59"/>
      <c r="E35" s="59"/>
      <c r="F35" s="4" t="str">
        <f t="shared" si="0"/>
        <v/>
      </c>
      <c r="G35" s="59"/>
      <c r="H35" s="59"/>
      <c r="I35" s="59"/>
      <c r="K35" s="60" t="e">
        <f t="shared" si="1"/>
        <v>#NUM!</v>
      </c>
      <c r="L35" s="60" t="e">
        <f t="shared" si="2"/>
        <v>#NUM!</v>
      </c>
      <c r="M35" s="60" t="e">
        <f t="shared" si="3"/>
        <v>#NUM!</v>
      </c>
      <c r="N35" s="60" t="e">
        <f t="shared" si="4"/>
        <v>#NUM!</v>
      </c>
      <c r="O35" s="60" t="e">
        <f t="shared" si="5"/>
        <v>#NUM!</v>
      </c>
      <c r="P35" s="60" t="e">
        <f t="shared" si="26"/>
        <v>#N/A</v>
      </c>
      <c r="Q35" s="60" t="e">
        <f t="shared" si="6"/>
        <v>#NUM!</v>
      </c>
      <c r="R35" s="60" t="e">
        <f t="shared" si="7"/>
        <v>#NUM!</v>
      </c>
      <c r="S35" s="60" t="e">
        <f t="shared" si="8"/>
        <v>#NUM!</v>
      </c>
      <c r="T35" s="60" t="e">
        <f t="shared" si="9"/>
        <v>#NUM!</v>
      </c>
      <c r="U35" s="60" t="e">
        <f t="shared" si="10"/>
        <v>#N/A</v>
      </c>
      <c r="V35" s="60" t="e">
        <f t="shared" si="11"/>
        <v>#NUM!</v>
      </c>
      <c r="W35" s="60" t="e">
        <f t="shared" si="12"/>
        <v>#NUM!</v>
      </c>
      <c r="X35" s="60" t="e">
        <f t="shared" si="13"/>
        <v>#NUM!</v>
      </c>
      <c r="Y35" s="60" t="e">
        <f t="shared" si="14"/>
        <v>#NUM!</v>
      </c>
      <c r="Z35" s="60" t="e">
        <f t="shared" si="15"/>
        <v>#N/A</v>
      </c>
      <c r="AA35" s="60" t="e">
        <f t="shared" si="16"/>
        <v>#NUM!</v>
      </c>
      <c r="AB35" s="60" t="e">
        <f t="shared" si="17"/>
        <v>#NUM!</v>
      </c>
      <c r="AC35" s="60" t="e">
        <f t="shared" si="18"/>
        <v>#NUM!</v>
      </c>
      <c r="AD35" s="60" t="e">
        <f t="shared" si="19"/>
        <v>#NUM!</v>
      </c>
      <c r="AE35" s="60" t="e">
        <f t="shared" si="20"/>
        <v>#NUM!</v>
      </c>
      <c r="AF35" s="60" t="e">
        <f t="shared" si="21"/>
        <v>#N/A</v>
      </c>
      <c r="AG35" s="60" t="e">
        <f t="shared" si="22"/>
        <v>#NUM!</v>
      </c>
      <c r="AH35" s="60" t="e">
        <f t="shared" si="23"/>
        <v>#NUM!</v>
      </c>
      <c r="AI35" s="60" t="e">
        <f t="shared" si="24"/>
        <v>#NUM!</v>
      </c>
      <c r="AJ35" s="60" t="e">
        <f t="shared" si="25"/>
        <v>#N/A</v>
      </c>
    </row>
    <row r="36" spans="1:36" ht="12.95" customHeight="1" x14ac:dyDescent="0.15">
      <c r="A36" s="59"/>
      <c r="B36" s="77"/>
      <c r="C36" s="77"/>
      <c r="D36" s="59"/>
      <c r="E36" s="59"/>
      <c r="F36" s="4" t="str">
        <f t="shared" si="0"/>
        <v/>
      </c>
      <c r="G36" s="59"/>
      <c r="H36" s="59"/>
      <c r="I36" s="59"/>
      <c r="K36" s="60" t="e">
        <f t="shared" si="1"/>
        <v>#NUM!</v>
      </c>
      <c r="L36" s="60" t="e">
        <f t="shared" si="2"/>
        <v>#NUM!</v>
      </c>
      <c r="M36" s="60" t="e">
        <f t="shared" si="3"/>
        <v>#NUM!</v>
      </c>
      <c r="N36" s="60" t="e">
        <f t="shared" si="4"/>
        <v>#NUM!</v>
      </c>
      <c r="O36" s="60" t="e">
        <f t="shared" si="5"/>
        <v>#NUM!</v>
      </c>
      <c r="P36" s="60" t="e">
        <f t="shared" si="26"/>
        <v>#N/A</v>
      </c>
      <c r="Q36" s="60" t="e">
        <f t="shared" si="6"/>
        <v>#NUM!</v>
      </c>
      <c r="R36" s="60" t="e">
        <f t="shared" si="7"/>
        <v>#NUM!</v>
      </c>
      <c r="S36" s="60" t="e">
        <f t="shared" si="8"/>
        <v>#NUM!</v>
      </c>
      <c r="T36" s="60" t="e">
        <f t="shared" si="9"/>
        <v>#NUM!</v>
      </c>
      <c r="U36" s="60" t="e">
        <f t="shared" si="10"/>
        <v>#N/A</v>
      </c>
      <c r="V36" s="60" t="e">
        <f t="shared" si="11"/>
        <v>#NUM!</v>
      </c>
      <c r="W36" s="60" t="e">
        <f t="shared" si="12"/>
        <v>#NUM!</v>
      </c>
      <c r="X36" s="60" t="e">
        <f t="shared" si="13"/>
        <v>#NUM!</v>
      </c>
      <c r="Y36" s="60" t="e">
        <f t="shared" si="14"/>
        <v>#NUM!</v>
      </c>
      <c r="Z36" s="60" t="e">
        <f t="shared" si="15"/>
        <v>#N/A</v>
      </c>
      <c r="AA36" s="60" t="e">
        <f t="shared" si="16"/>
        <v>#NUM!</v>
      </c>
      <c r="AB36" s="60" t="e">
        <f t="shared" si="17"/>
        <v>#NUM!</v>
      </c>
      <c r="AC36" s="60" t="e">
        <f t="shared" si="18"/>
        <v>#NUM!</v>
      </c>
      <c r="AD36" s="60" t="e">
        <f t="shared" si="19"/>
        <v>#NUM!</v>
      </c>
      <c r="AE36" s="60" t="e">
        <f t="shared" si="20"/>
        <v>#NUM!</v>
      </c>
      <c r="AF36" s="60" t="e">
        <f t="shared" si="21"/>
        <v>#N/A</v>
      </c>
      <c r="AG36" s="60" t="e">
        <f t="shared" si="22"/>
        <v>#NUM!</v>
      </c>
      <c r="AH36" s="60" t="e">
        <f t="shared" si="23"/>
        <v>#NUM!</v>
      </c>
      <c r="AI36" s="60" t="e">
        <f t="shared" si="24"/>
        <v>#NUM!</v>
      </c>
      <c r="AJ36" s="60" t="e">
        <f t="shared" si="25"/>
        <v>#N/A</v>
      </c>
    </row>
    <row r="37" spans="1:36" ht="12.95" customHeight="1" x14ac:dyDescent="0.15">
      <c r="A37" s="59"/>
      <c r="B37" s="77"/>
      <c r="C37" s="77"/>
      <c r="D37" s="59"/>
      <c r="E37" s="59"/>
      <c r="F37" s="4" t="str">
        <f t="shared" si="0"/>
        <v/>
      </c>
      <c r="G37" s="59"/>
      <c r="H37" s="59"/>
      <c r="I37" s="59"/>
      <c r="K37" s="60" t="e">
        <f t="shared" si="1"/>
        <v>#NUM!</v>
      </c>
      <c r="L37" s="60" t="e">
        <f t="shared" si="2"/>
        <v>#NUM!</v>
      </c>
      <c r="M37" s="60" t="e">
        <f t="shared" si="3"/>
        <v>#NUM!</v>
      </c>
      <c r="N37" s="60" t="e">
        <f t="shared" si="4"/>
        <v>#NUM!</v>
      </c>
      <c r="O37" s="60" t="e">
        <f t="shared" si="5"/>
        <v>#NUM!</v>
      </c>
      <c r="P37" s="60" t="e">
        <f t="shared" si="26"/>
        <v>#N/A</v>
      </c>
      <c r="Q37" s="60" t="e">
        <f t="shared" si="6"/>
        <v>#NUM!</v>
      </c>
      <c r="R37" s="60" t="e">
        <f t="shared" si="7"/>
        <v>#NUM!</v>
      </c>
      <c r="S37" s="60" t="e">
        <f t="shared" si="8"/>
        <v>#NUM!</v>
      </c>
      <c r="T37" s="60" t="e">
        <f t="shared" si="9"/>
        <v>#NUM!</v>
      </c>
      <c r="U37" s="60" t="e">
        <f t="shared" si="10"/>
        <v>#N/A</v>
      </c>
      <c r="V37" s="60" t="e">
        <f t="shared" si="11"/>
        <v>#NUM!</v>
      </c>
      <c r="W37" s="60" t="e">
        <f t="shared" si="12"/>
        <v>#NUM!</v>
      </c>
      <c r="X37" s="60" t="e">
        <f t="shared" si="13"/>
        <v>#NUM!</v>
      </c>
      <c r="Y37" s="60" t="e">
        <f t="shared" si="14"/>
        <v>#NUM!</v>
      </c>
      <c r="Z37" s="60" t="e">
        <f t="shared" si="15"/>
        <v>#N/A</v>
      </c>
      <c r="AA37" s="60" t="e">
        <f t="shared" si="16"/>
        <v>#NUM!</v>
      </c>
      <c r="AB37" s="60" t="e">
        <f t="shared" si="17"/>
        <v>#NUM!</v>
      </c>
      <c r="AC37" s="60" t="e">
        <f t="shared" si="18"/>
        <v>#NUM!</v>
      </c>
      <c r="AD37" s="60" t="e">
        <f t="shared" si="19"/>
        <v>#NUM!</v>
      </c>
      <c r="AE37" s="60" t="e">
        <f t="shared" si="20"/>
        <v>#NUM!</v>
      </c>
      <c r="AF37" s="60" t="e">
        <f t="shared" si="21"/>
        <v>#N/A</v>
      </c>
      <c r="AG37" s="60" t="e">
        <f t="shared" si="22"/>
        <v>#NUM!</v>
      </c>
      <c r="AH37" s="60" t="e">
        <f t="shared" si="23"/>
        <v>#NUM!</v>
      </c>
      <c r="AI37" s="60" t="e">
        <f t="shared" si="24"/>
        <v>#NUM!</v>
      </c>
      <c r="AJ37" s="60" t="e">
        <f t="shared" si="25"/>
        <v>#N/A</v>
      </c>
    </row>
    <row r="38" spans="1:36" ht="12.95" customHeight="1" x14ac:dyDescent="0.15">
      <c r="A38" s="59"/>
      <c r="B38" s="77"/>
      <c r="C38" s="77"/>
      <c r="D38" s="59"/>
      <c r="E38" s="59"/>
      <c r="F38" s="4" t="str">
        <f t="shared" si="0"/>
        <v/>
      </c>
      <c r="G38" s="59"/>
      <c r="H38" s="59"/>
      <c r="I38" s="59"/>
      <c r="K38" s="60" t="e">
        <f t="shared" si="1"/>
        <v>#NUM!</v>
      </c>
      <c r="L38" s="60" t="e">
        <f t="shared" si="2"/>
        <v>#NUM!</v>
      </c>
      <c r="M38" s="60" t="e">
        <f t="shared" si="3"/>
        <v>#NUM!</v>
      </c>
      <c r="N38" s="60" t="e">
        <f t="shared" si="4"/>
        <v>#NUM!</v>
      </c>
      <c r="O38" s="60" t="e">
        <f t="shared" si="5"/>
        <v>#NUM!</v>
      </c>
      <c r="P38" s="60" t="e">
        <f t="shared" si="26"/>
        <v>#N/A</v>
      </c>
      <c r="Q38" s="60" t="e">
        <f t="shared" si="6"/>
        <v>#NUM!</v>
      </c>
      <c r="R38" s="60" t="e">
        <f t="shared" si="7"/>
        <v>#NUM!</v>
      </c>
      <c r="S38" s="60" t="e">
        <f t="shared" si="8"/>
        <v>#NUM!</v>
      </c>
      <c r="T38" s="60" t="e">
        <f t="shared" si="9"/>
        <v>#NUM!</v>
      </c>
      <c r="U38" s="60" t="e">
        <f t="shared" si="10"/>
        <v>#N/A</v>
      </c>
      <c r="V38" s="60" t="e">
        <f t="shared" si="11"/>
        <v>#NUM!</v>
      </c>
      <c r="W38" s="60" t="e">
        <f t="shared" si="12"/>
        <v>#NUM!</v>
      </c>
      <c r="X38" s="60" t="e">
        <f t="shared" si="13"/>
        <v>#NUM!</v>
      </c>
      <c r="Y38" s="60" t="e">
        <f t="shared" si="14"/>
        <v>#NUM!</v>
      </c>
      <c r="Z38" s="60" t="e">
        <f t="shared" si="15"/>
        <v>#N/A</v>
      </c>
      <c r="AA38" s="60" t="e">
        <f t="shared" si="16"/>
        <v>#NUM!</v>
      </c>
      <c r="AB38" s="60" t="e">
        <f t="shared" si="17"/>
        <v>#NUM!</v>
      </c>
      <c r="AC38" s="60" t="e">
        <f t="shared" si="18"/>
        <v>#NUM!</v>
      </c>
      <c r="AD38" s="60" t="e">
        <f t="shared" si="19"/>
        <v>#NUM!</v>
      </c>
      <c r="AE38" s="60" t="e">
        <f t="shared" si="20"/>
        <v>#NUM!</v>
      </c>
      <c r="AF38" s="60" t="e">
        <f t="shared" si="21"/>
        <v>#N/A</v>
      </c>
      <c r="AG38" s="60" t="e">
        <f t="shared" si="22"/>
        <v>#NUM!</v>
      </c>
      <c r="AH38" s="60" t="e">
        <f t="shared" si="23"/>
        <v>#NUM!</v>
      </c>
      <c r="AI38" s="60" t="e">
        <f t="shared" si="24"/>
        <v>#NUM!</v>
      </c>
      <c r="AJ38" s="60" t="e">
        <f t="shared" si="25"/>
        <v>#N/A</v>
      </c>
    </row>
    <row r="39" spans="1:36" ht="12.95" customHeight="1" x14ac:dyDescent="0.15">
      <c r="A39" s="59"/>
      <c r="B39" s="77"/>
      <c r="C39" s="77"/>
      <c r="D39" s="59"/>
      <c r="E39" s="59"/>
      <c r="F39" s="4" t="str">
        <f t="shared" si="0"/>
        <v/>
      </c>
      <c r="G39" s="59"/>
      <c r="H39" s="59"/>
      <c r="I39" s="59"/>
      <c r="K39" s="60" t="e">
        <f t="shared" si="1"/>
        <v>#NUM!</v>
      </c>
      <c r="L39" s="60" t="e">
        <f t="shared" si="2"/>
        <v>#NUM!</v>
      </c>
      <c r="M39" s="60" t="e">
        <f t="shared" si="3"/>
        <v>#NUM!</v>
      </c>
      <c r="N39" s="60" t="e">
        <f t="shared" si="4"/>
        <v>#NUM!</v>
      </c>
      <c r="O39" s="60" t="e">
        <f t="shared" si="5"/>
        <v>#NUM!</v>
      </c>
      <c r="P39" s="60" t="e">
        <f t="shared" si="26"/>
        <v>#N/A</v>
      </c>
      <c r="Q39" s="60" t="e">
        <f t="shared" si="6"/>
        <v>#NUM!</v>
      </c>
      <c r="R39" s="60" t="e">
        <f t="shared" si="7"/>
        <v>#NUM!</v>
      </c>
      <c r="S39" s="60" t="e">
        <f t="shared" si="8"/>
        <v>#NUM!</v>
      </c>
      <c r="T39" s="60" t="e">
        <f t="shared" si="9"/>
        <v>#NUM!</v>
      </c>
      <c r="U39" s="60" t="e">
        <f t="shared" si="10"/>
        <v>#N/A</v>
      </c>
      <c r="V39" s="60" t="e">
        <f t="shared" si="11"/>
        <v>#NUM!</v>
      </c>
      <c r="W39" s="60" t="e">
        <f t="shared" si="12"/>
        <v>#NUM!</v>
      </c>
      <c r="X39" s="60" t="e">
        <f t="shared" si="13"/>
        <v>#NUM!</v>
      </c>
      <c r="Y39" s="60" t="e">
        <f t="shared" si="14"/>
        <v>#NUM!</v>
      </c>
      <c r="Z39" s="60" t="e">
        <f t="shared" si="15"/>
        <v>#N/A</v>
      </c>
      <c r="AA39" s="60" t="e">
        <f t="shared" si="16"/>
        <v>#NUM!</v>
      </c>
      <c r="AB39" s="60" t="e">
        <f t="shared" si="17"/>
        <v>#NUM!</v>
      </c>
      <c r="AC39" s="60" t="e">
        <f t="shared" si="18"/>
        <v>#NUM!</v>
      </c>
      <c r="AD39" s="60" t="e">
        <f t="shared" si="19"/>
        <v>#NUM!</v>
      </c>
      <c r="AE39" s="60" t="e">
        <f t="shared" si="20"/>
        <v>#NUM!</v>
      </c>
      <c r="AF39" s="60" t="e">
        <f t="shared" si="21"/>
        <v>#N/A</v>
      </c>
      <c r="AG39" s="60" t="e">
        <f t="shared" si="22"/>
        <v>#NUM!</v>
      </c>
      <c r="AH39" s="60" t="e">
        <f t="shared" si="23"/>
        <v>#NUM!</v>
      </c>
      <c r="AI39" s="60" t="e">
        <f t="shared" si="24"/>
        <v>#NUM!</v>
      </c>
      <c r="AJ39" s="60" t="e">
        <f t="shared" si="25"/>
        <v>#N/A</v>
      </c>
    </row>
    <row r="40" spans="1:36" ht="12.95" customHeight="1" x14ac:dyDescent="0.15">
      <c r="A40" s="59"/>
      <c r="B40" s="77"/>
      <c r="C40" s="77"/>
      <c r="D40" s="59"/>
      <c r="E40" s="59"/>
      <c r="F40" s="4" t="str">
        <f t="shared" si="0"/>
        <v/>
      </c>
      <c r="G40" s="59"/>
      <c r="H40" s="59"/>
      <c r="I40" s="59"/>
      <c r="K40" s="60" t="e">
        <f t="shared" si="1"/>
        <v>#NUM!</v>
      </c>
      <c r="L40" s="60" t="e">
        <f t="shared" si="2"/>
        <v>#NUM!</v>
      </c>
      <c r="M40" s="60" t="e">
        <f t="shared" si="3"/>
        <v>#NUM!</v>
      </c>
      <c r="N40" s="60" t="e">
        <f t="shared" si="4"/>
        <v>#NUM!</v>
      </c>
      <c r="O40" s="60" t="e">
        <f t="shared" si="5"/>
        <v>#NUM!</v>
      </c>
      <c r="P40" s="60" t="e">
        <f t="shared" si="26"/>
        <v>#N/A</v>
      </c>
      <c r="Q40" s="60" t="e">
        <f t="shared" si="6"/>
        <v>#NUM!</v>
      </c>
      <c r="R40" s="60" t="e">
        <f t="shared" si="7"/>
        <v>#NUM!</v>
      </c>
      <c r="S40" s="60" t="e">
        <f t="shared" si="8"/>
        <v>#NUM!</v>
      </c>
      <c r="T40" s="60" t="e">
        <f t="shared" si="9"/>
        <v>#NUM!</v>
      </c>
      <c r="U40" s="60" t="e">
        <f t="shared" si="10"/>
        <v>#N/A</v>
      </c>
      <c r="V40" s="60" t="e">
        <f t="shared" si="11"/>
        <v>#NUM!</v>
      </c>
      <c r="W40" s="60" t="e">
        <f t="shared" si="12"/>
        <v>#NUM!</v>
      </c>
      <c r="X40" s="60" t="e">
        <f t="shared" si="13"/>
        <v>#NUM!</v>
      </c>
      <c r="Y40" s="60" t="e">
        <f t="shared" si="14"/>
        <v>#NUM!</v>
      </c>
      <c r="Z40" s="60" t="e">
        <f t="shared" si="15"/>
        <v>#N/A</v>
      </c>
      <c r="AA40" s="60" t="e">
        <f t="shared" si="16"/>
        <v>#NUM!</v>
      </c>
      <c r="AB40" s="60" t="e">
        <f t="shared" si="17"/>
        <v>#NUM!</v>
      </c>
      <c r="AC40" s="60" t="e">
        <f t="shared" si="18"/>
        <v>#NUM!</v>
      </c>
      <c r="AD40" s="60" t="e">
        <f t="shared" si="19"/>
        <v>#NUM!</v>
      </c>
      <c r="AE40" s="60" t="e">
        <f t="shared" si="20"/>
        <v>#NUM!</v>
      </c>
      <c r="AF40" s="60" t="e">
        <f t="shared" si="21"/>
        <v>#N/A</v>
      </c>
      <c r="AG40" s="60" t="e">
        <f t="shared" si="22"/>
        <v>#NUM!</v>
      </c>
      <c r="AH40" s="60" t="e">
        <f t="shared" si="23"/>
        <v>#NUM!</v>
      </c>
      <c r="AI40" s="60" t="e">
        <f t="shared" si="24"/>
        <v>#NUM!</v>
      </c>
      <c r="AJ40" s="60" t="e">
        <f t="shared" si="25"/>
        <v>#N/A</v>
      </c>
    </row>
    <row r="41" spans="1:36" ht="12.95" customHeight="1" x14ac:dyDescent="0.15">
      <c r="A41" s="59"/>
      <c r="B41" s="77"/>
      <c r="C41" s="77"/>
      <c r="D41" s="59"/>
      <c r="E41" s="59"/>
      <c r="F41" s="4" t="str">
        <f t="shared" si="0"/>
        <v/>
      </c>
      <c r="G41" s="59"/>
      <c r="H41" s="59"/>
      <c r="I41" s="59"/>
      <c r="K41" s="60" t="e">
        <f t="shared" si="1"/>
        <v>#NUM!</v>
      </c>
      <c r="L41" s="60" t="e">
        <f t="shared" si="2"/>
        <v>#NUM!</v>
      </c>
      <c r="M41" s="60" t="e">
        <f t="shared" si="3"/>
        <v>#NUM!</v>
      </c>
      <c r="N41" s="60" t="e">
        <f t="shared" si="4"/>
        <v>#NUM!</v>
      </c>
      <c r="O41" s="60" t="e">
        <f t="shared" si="5"/>
        <v>#NUM!</v>
      </c>
      <c r="P41" s="60" t="e">
        <f t="shared" si="26"/>
        <v>#N/A</v>
      </c>
      <c r="Q41" s="60" t="e">
        <f t="shared" si="6"/>
        <v>#NUM!</v>
      </c>
      <c r="R41" s="60" t="e">
        <f t="shared" si="7"/>
        <v>#NUM!</v>
      </c>
      <c r="S41" s="60" t="e">
        <f t="shared" si="8"/>
        <v>#NUM!</v>
      </c>
      <c r="T41" s="60" t="e">
        <f t="shared" si="9"/>
        <v>#NUM!</v>
      </c>
      <c r="U41" s="60" t="e">
        <f t="shared" si="10"/>
        <v>#N/A</v>
      </c>
      <c r="V41" s="60" t="e">
        <f t="shared" si="11"/>
        <v>#NUM!</v>
      </c>
      <c r="W41" s="60" t="e">
        <f t="shared" si="12"/>
        <v>#NUM!</v>
      </c>
      <c r="X41" s="60" t="e">
        <f t="shared" si="13"/>
        <v>#NUM!</v>
      </c>
      <c r="Y41" s="60" t="e">
        <f t="shared" si="14"/>
        <v>#NUM!</v>
      </c>
      <c r="Z41" s="60" t="e">
        <f t="shared" si="15"/>
        <v>#N/A</v>
      </c>
      <c r="AA41" s="60" t="e">
        <f t="shared" si="16"/>
        <v>#NUM!</v>
      </c>
      <c r="AB41" s="60" t="e">
        <f t="shared" si="17"/>
        <v>#NUM!</v>
      </c>
      <c r="AC41" s="60" t="e">
        <f t="shared" si="18"/>
        <v>#NUM!</v>
      </c>
      <c r="AD41" s="60" t="e">
        <f t="shared" si="19"/>
        <v>#NUM!</v>
      </c>
      <c r="AE41" s="60" t="e">
        <f t="shared" si="20"/>
        <v>#NUM!</v>
      </c>
      <c r="AF41" s="60" t="e">
        <f t="shared" si="21"/>
        <v>#N/A</v>
      </c>
      <c r="AG41" s="60" t="e">
        <f t="shared" si="22"/>
        <v>#NUM!</v>
      </c>
      <c r="AH41" s="60" t="e">
        <f t="shared" si="23"/>
        <v>#NUM!</v>
      </c>
      <c r="AI41" s="60" t="e">
        <f t="shared" si="24"/>
        <v>#NUM!</v>
      </c>
      <c r="AJ41" s="60" t="e">
        <f t="shared" si="25"/>
        <v>#N/A</v>
      </c>
    </row>
    <row r="42" spans="1:36" ht="12.95" customHeight="1" x14ac:dyDescent="0.15">
      <c r="A42" s="59"/>
      <c r="B42" s="77"/>
      <c r="C42" s="77"/>
      <c r="D42" s="59"/>
      <c r="E42" s="59"/>
      <c r="F42" s="4" t="str">
        <f t="shared" si="0"/>
        <v/>
      </c>
      <c r="G42" s="59"/>
      <c r="H42" s="59"/>
      <c r="I42" s="59"/>
      <c r="K42" s="60" t="e">
        <f t="shared" si="1"/>
        <v>#NUM!</v>
      </c>
      <c r="L42" s="60" t="e">
        <f t="shared" si="2"/>
        <v>#NUM!</v>
      </c>
      <c r="M42" s="60" t="e">
        <f t="shared" si="3"/>
        <v>#NUM!</v>
      </c>
      <c r="N42" s="60" t="e">
        <f t="shared" si="4"/>
        <v>#NUM!</v>
      </c>
      <c r="O42" s="60" t="e">
        <f t="shared" si="5"/>
        <v>#NUM!</v>
      </c>
      <c r="P42" s="60" t="e">
        <f t="shared" si="26"/>
        <v>#N/A</v>
      </c>
      <c r="Q42" s="60" t="e">
        <f t="shared" si="6"/>
        <v>#NUM!</v>
      </c>
      <c r="R42" s="60" t="e">
        <f t="shared" si="7"/>
        <v>#NUM!</v>
      </c>
      <c r="S42" s="60" t="e">
        <f t="shared" si="8"/>
        <v>#NUM!</v>
      </c>
      <c r="T42" s="60" t="e">
        <f t="shared" si="9"/>
        <v>#NUM!</v>
      </c>
      <c r="U42" s="60" t="e">
        <f t="shared" si="10"/>
        <v>#N/A</v>
      </c>
      <c r="V42" s="60" t="e">
        <f t="shared" si="11"/>
        <v>#NUM!</v>
      </c>
      <c r="W42" s="60" t="e">
        <f t="shared" si="12"/>
        <v>#NUM!</v>
      </c>
      <c r="X42" s="60" t="e">
        <f t="shared" si="13"/>
        <v>#NUM!</v>
      </c>
      <c r="Y42" s="60" t="e">
        <f t="shared" si="14"/>
        <v>#NUM!</v>
      </c>
      <c r="Z42" s="60" t="e">
        <f t="shared" si="15"/>
        <v>#N/A</v>
      </c>
      <c r="AA42" s="60" t="e">
        <f t="shared" si="16"/>
        <v>#NUM!</v>
      </c>
      <c r="AB42" s="60" t="e">
        <f t="shared" si="17"/>
        <v>#NUM!</v>
      </c>
      <c r="AC42" s="60" t="e">
        <f t="shared" si="18"/>
        <v>#NUM!</v>
      </c>
      <c r="AD42" s="60" t="e">
        <f t="shared" si="19"/>
        <v>#NUM!</v>
      </c>
      <c r="AE42" s="60" t="e">
        <f t="shared" si="20"/>
        <v>#NUM!</v>
      </c>
      <c r="AF42" s="60" t="e">
        <f t="shared" si="21"/>
        <v>#N/A</v>
      </c>
      <c r="AG42" s="60" t="e">
        <f t="shared" si="22"/>
        <v>#NUM!</v>
      </c>
      <c r="AH42" s="60" t="e">
        <f t="shared" si="23"/>
        <v>#NUM!</v>
      </c>
      <c r="AI42" s="60" t="e">
        <f t="shared" si="24"/>
        <v>#NUM!</v>
      </c>
      <c r="AJ42" s="60" t="e">
        <f t="shared" si="25"/>
        <v>#N/A</v>
      </c>
    </row>
    <row r="43" spans="1:36" ht="12.95" customHeight="1" x14ac:dyDescent="0.15">
      <c r="A43" s="59"/>
      <c r="B43" s="77"/>
      <c r="C43" s="77"/>
      <c r="D43" s="59"/>
      <c r="E43" s="59"/>
      <c r="F43" s="4" t="str">
        <f t="shared" si="0"/>
        <v/>
      </c>
      <c r="G43" s="59"/>
      <c r="H43" s="59"/>
      <c r="I43" s="59"/>
      <c r="K43" s="60" t="e">
        <f t="shared" si="1"/>
        <v>#NUM!</v>
      </c>
      <c r="L43" s="60" t="e">
        <f t="shared" si="2"/>
        <v>#NUM!</v>
      </c>
      <c r="M43" s="60" t="e">
        <f t="shared" si="3"/>
        <v>#NUM!</v>
      </c>
      <c r="N43" s="60" t="e">
        <f t="shared" si="4"/>
        <v>#NUM!</v>
      </c>
      <c r="O43" s="60" t="e">
        <f t="shared" si="5"/>
        <v>#NUM!</v>
      </c>
      <c r="P43" s="60" t="e">
        <f t="shared" si="26"/>
        <v>#N/A</v>
      </c>
      <c r="Q43" s="60" t="e">
        <f t="shared" si="6"/>
        <v>#NUM!</v>
      </c>
      <c r="R43" s="60" t="e">
        <f t="shared" si="7"/>
        <v>#NUM!</v>
      </c>
      <c r="S43" s="60" t="e">
        <f t="shared" si="8"/>
        <v>#NUM!</v>
      </c>
      <c r="T43" s="60" t="e">
        <f t="shared" si="9"/>
        <v>#NUM!</v>
      </c>
      <c r="U43" s="60" t="e">
        <f t="shared" si="10"/>
        <v>#N/A</v>
      </c>
      <c r="V43" s="60" t="e">
        <f t="shared" si="11"/>
        <v>#NUM!</v>
      </c>
      <c r="W43" s="60" t="e">
        <f t="shared" si="12"/>
        <v>#NUM!</v>
      </c>
      <c r="X43" s="60" t="e">
        <f t="shared" si="13"/>
        <v>#NUM!</v>
      </c>
      <c r="Y43" s="60" t="e">
        <f t="shared" si="14"/>
        <v>#NUM!</v>
      </c>
      <c r="Z43" s="60" t="e">
        <f t="shared" si="15"/>
        <v>#N/A</v>
      </c>
      <c r="AA43" s="60" t="e">
        <f t="shared" si="16"/>
        <v>#NUM!</v>
      </c>
      <c r="AB43" s="60" t="e">
        <f t="shared" si="17"/>
        <v>#NUM!</v>
      </c>
      <c r="AC43" s="60" t="e">
        <f t="shared" si="18"/>
        <v>#NUM!</v>
      </c>
      <c r="AD43" s="60" t="e">
        <f t="shared" si="19"/>
        <v>#NUM!</v>
      </c>
      <c r="AE43" s="60" t="e">
        <f t="shared" si="20"/>
        <v>#NUM!</v>
      </c>
      <c r="AF43" s="60" t="e">
        <f t="shared" si="21"/>
        <v>#N/A</v>
      </c>
      <c r="AG43" s="60" t="e">
        <f t="shared" si="22"/>
        <v>#NUM!</v>
      </c>
      <c r="AH43" s="60" t="e">
        <f t="shared" si="23"/>
        <v>#NUM!</v>
      </c>
      <c r="AI43" s="60" t="e">
        <f t="shared" si="24"/>
        <v>#NUM!</v>
      </c>
      <c r="AJ43" s="60" t="e">
        <f t="shared" si="25"/>
        <v>#N/A</v>
      </c>
    </row>
    <row r="44" spans="1:36" ht="12.95" customHeight="1" x14ac:dyDescent="0.15">
      <c r="A44" s="9"/>
      <c r="B44" s="10"/>
      <c r="C44" s="10"/>
      <c r="D44" s="9"/>
      <c r="E44" s="9"/>
      <c r="F44" s="9"/>
      <c r="G44" s="9"/>
      <c r="H44" s="10"/>
      <c r="I44" s="10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</row>
    <row r="45" spans="1:36" ht="12.95" customHeight="1" x14ac:dyDescent="0.15">
      <c r="A45" s="12" t="s">
        <v>16</v>
      </c>
      <c r="B45" s="13"/>
      <c r="C45" s="13"/>
      <c r="D45" s="12"/>
      <c r="E45" s="12"/>
      <c r="F45" s="12"/>
      <c r="G45" s="12"/>
      <c r="H45" s="13"/>
      <c r="I45" s="14" t="s">
        <v>17</v>
      </c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</row>
    <row r="46" spans="1:36" ht="12.95" customHeight="1" x14ac:dyDescent="0.15">
      <c r="A46" s="72"/>
      <c r="B46" s="73"/>
      <c r="C46" s="59" t="s">
        <v>18</v>
      </c>
      <c r="D46" s="59" t="s">
        <v>19</v>
      </c>
      <c r="E46" s="59" t="s">
        <v>20</v>
      </c>
      <c r="F46" s="11"/>
      <c r="G46" s="5" t="s">
        <v>21</v>
      </c>
      <c r="H46" s="13"/>
      <c r="I46" s="74" t="s">
        <v>169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</row>
    <row r="47" spans="1:36" ht="12.95" customHeight="1" x14ac:dyDescent="0.15">
      <c r="A47" s="70" t="s">
        <v>22</v>
      </c>
      <c r="B47" s="71"/>
      <c r="C47" s="15">
        <f>E47-D47</f>
        <v>23</v>
      </c>
      <c r="D47" s="15">
        <f>COUNTIF(G4:G43,"*下層*")</f>
        <v>0</v>
      </c>
      <c r="E47" s="15">
        <f>COUNTA(A4:A43)</f>
        <v>23</v>
      </c>
      <c r="F47" s="11"/>
      <c r="G47" s="16">
        <f>C47*100</f>
        <v>2300</v>
      </c>
      <c r="H47" s="13"/>
      <c r="I47" s="75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</row>
    <row r="48" spans="1:36" ht="12.95" customHeight="1" x14ac:dyDescent="0.15">
      <c r="A48" s="70" t="s">
        <v>23</v>
      </c>
      <c r="B48" s="71"/>
      <c r="C48" s="15">
        <f>ROUND(SUMIF(G7:G43,"&lt;&gt;*下層*",E4:E43)/C47,0)</f>
        <v>10</v>
      </c>
      <c r="D48" s="15" t="str">
        <f>IF(D47&gt;0,ROUND(SUMIF(G4:G43,"*下層*",E4:E43)/D47,0),"")</f>
        <v/>
      </c>
      <c r="E48" s="15">
        <f>ROUND(SUM(E4:E43)/E47,0)</f>
        <v>10</v>
      </c>
      <c r="F48" s="14"/>
      <c r="G48" s="16">
        <f>C48</f>
        <v>10</v>
      </c>
      <c r="H48" s="14"/>
      <c r="I48" s="75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</row>
    <row r="49" spans="1:36" ht="12.95" customHeight="1" x14ac:dyDescent="0.15">
      <c r="A49" s="70" t="s">
        <v>24</v>
      </c>
      <c r="B49" s="71"/>
      <c r="C49" s="15">
        <f>ROUND(SUMIF(G7:G43,"&lt;&gt;*下層*",D4:D43)/C47,0)</f>
        <v>11</v>
      </c>
      <c r="D49" s="15" t="str">
        <f>IF(D47&gt;0,ROUND(SUMIF(G4:G43,"*下層*",D4:D43)/D47,0),"")</f>
        <v/>
      </c>
      <c r="E49" s="15">
        <f>ROUND(SUM(D4:D43)/E47,0)</f>
        <v>11</v>
      </c>
      <c r="F49" s="14"/>
      <c r="G49" s="16">
        <f>C49</f>
        <v>11</v>
      </c>
      <c r="H49" s="14"/>
      <c r="I49" s="75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</row>
    <row r="50" spans="1:36" ht="12.95" customHeight="1" x14ac:dyDescent="0.15">
      <c r="A50" s="70" t="s">
        <v>25</v>
      </c>
      <c r="B50" s="71"/>
      <c r="C50" s="4">
        <f>E50-D50</f>
        <v>1.7500000000000004</v>
      </c>
      <c r="D50" s="17">
        <f>SUMIF(G4:G43,"*下層*",F4:F43)</f>
        <v>0</v>
      </c>
      <c r="E50" s="4">
        <f>SUM(F4:F43)</f>
        <v>1.7500000000000004</v>
      </c>
      <c r="F50" s="14"/>
      <c r="G50" s="18">
        <f>C50*100</f>
        <v>175.00000000000006</v>
      </c>
      <c r="H50" s="14"/>
      <c r="I50" s="75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 spans="1:36" ht="12.95" customHeight="1" x14ac:dyDescent="0.15">
      <c r="A51" s="12"/>
      <c r="B51" s="13"/>
      <c r="C51" s="13"/>
      <c r="D51" s="12"/>
      <c r="E51" s="12"/>
      <c r="F51" s="12"/>
      <c r="G51" s="19" t="str">
        <f>"形状比＝"&amp;ROUND(G48/G49*100,0)&amp;"、Sr＝"&amp;ROUND((10000/G47)^0.5/G48*100,0)</f>
        <v>形状比＝91、Sr＝21</v>
      </c>
      <c r="H51" s="13"/>
      <c r="I51" s="75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 spans="1:36" ht="12.95" customHeight="1" x14ac:dyDescent="0.15">
      <c r="A52" s="12" t="s">
        <v>26</v>
      </c>
      <c r="B52" s="13"/>
      <c r="C52" s="13"/>
      <c r="D52" s="12"/>
      <c r="E52" s="12"/>
      <c r="F52" s="12"/>
      <c r="G52" s="12"/>
      <c r="H52" s="13"/>
      <c r="I52" s="75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1:36" ht="12.95" customHeight="1" x14ac:dyDescent="0.15">
      <c r="A53" s="72"/>
      <c r="B53" s="73"/>
      <c r="C53" s="59" t="s">
        <v>18</v>
      </c>
      <c r="D53" s="59" t="s">
        <v>19</v>
      </c>
      <c r="E53" s="59" t="s">
        <v>20</v>
      </c>
      <c r="F53" s="11"/>
      <c r="G53" s="5" t="s">
        <v>21</v>
      </c>
      <c r="H53" s="13"/>
      <c r="I53" s="75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</row>
    <row r="54" spans="1:36" ht="12.95" customHeight="1" x14ac:dyDescent="0.15">
      <c r="A54" s="70" t="s">
        <v>27</v>
      </c>
      <c r="B54" s="71"/>
      <c r="C54" s="15">
        <f>COUNTIF(H4:H43,"○")</f>
        <v>17</v>
      </c>
      <c r="D54" s="15">
        <f>COUNTIF(H4:H43,"▲")</f>
        <v>0</v>
      </c>
      <c r="E54" s="15">
        <f>COUNTA(H4:H43)</f>
        <v>17</v>
      </c>
      <c r="F54" s="11"/>
      <c r="G54" s="16">
        <f>C54*100</f>
        <v>1700</v>
      </c>
      <c r="H54" s="13"/>
      <c r="I54" s="75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</row>
    <row r="55" spans="1:36" ht="12.95" customHeight="1" x14ac:dyDescent="0.15">
      <c r="A55" s="70" t="s">
        <v>23</v>
      </c>
      <c r="B55" s="71"/>
      <c r="C55" s="15">
        <f>IF(C54&gt;0,ROUND(SUMIF(H4:H43,"○",E4:E43)/C54,0),"")</f>
        <v>9</v>
      </c>
      <c r="D55" s="15" t="str">
        <f>IF(D54&gt;0,ROUND(SUMIF(H4:H43,"▲",E4:E43)/D54,0),"")</f>
        <v/>
      </c>
      <c r="E55" s="15">
        <f>ROUND(SUMIF(H4:H43,"*",E4:E43)/E54,0)</f>
        <v>9</v>
      </c>
      <c r="F55" s="14"/>
      <c r="G55" s="16">
        <f>C55</f>
        <v>9</v>
      </c>
      <c r="H55" s="14"/>
      <c r="I55" s="75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 spans="1:36" ht="12.95" customHeight="1" x14ac:dyDescent="0.15">
      <c r="A56" s="70" t="s">
        <v>24</v>
      </c>
      <c r="B56" s="71"/>
      <c r="C56" s="15">
        <f>IF(C54&gt;0,ROUND(SUMIF(H4:H43,"○",D4:D43)/C54,0),"")</f>
        <v>9</v>
      </c>
      <c r="D56" s="15" t="str">
        <f>IF(D54&gt;0,ROUND(SUMIF(H4:H43,"▲",D4:D43)/D54,0),"")</f>
        <v/>
      </c>
      <c r="E56" s="15">
        <f>ROUND(SUMIF(H4:H43,"*",D4:D43)/E54,0)</f>
        <v>9</v>
      </c>
      <c r="F56" s="14"/>
      <c r="G56" s="16">
        <f>C56</f>
        <v>9</v>
      </c>
      <c r="H56" s="14"/>
      <c r="I56" s="75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</row>
    <row r="57" spans="1:36" ht="12.95" customHeight="1" x14ac:dyDescent="0.15">
      <c r="A57" s="70" t="s">
        <v>25</v>
      </c>
      <c r="B57" s="71"/>
      <c r="C57" s="17">
        <f>SUMIF(H4:H43,"○",F4:F43)</f>
        <v>0.64000000000000012</v>
      </c>
      <c r="D57" s="17">
        <f>SUMIF(H4:H43,"▲",F4:F43)</f>
        <v>0</v>
      </c>
      <c r="E57" s="17">
        <f>SUM(C57:D57)</f>
        <v>0.64000000000000012</v>
      </c>
      <c r="F57" s="14"/>
      <c r="G57" s="20">
        <f>C57*100</f>
        <v>64.000000000000014</v>
      </c>
      <c r="H57" s="14"/>
      <c r="I57" s="75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</row>
    <row r="58" spans="1:36" ht="12.95" customHeight="1" x14ac:dyDescent="0.15">
      <c r="A58" s="12"/>
      <c r="B58" s="13"/>
      <c r="C58" s="13"/>
      <c r="D58" s="12"/>
      <c r="E58" s="12"/>
      <c r="F58" s="12"/>
      <c r="G58" s="12"/>
      <c r="H58" s="13"/>
      <c r="I58" s="75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</row>
    <row r="59" spans="1:36" ht="12.95" customHeight="1" x14ac:dyDescent="0.15">
      <c r="A59" s="12" t="s">
        <v>28</v>
      </c>
      <c r="B59" s="13"/>
      <c r="C59" s="13"/>
      <c r="D59" s="12"/>
      <c r="E59" s="12"/>
      <c r="F59" s="12"/>
      <c r="G59" s="11"/>
      <c r="H59" s="11"/>
      <c r="I59" s="75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</row>
    <row r="60" spans="1:36" ht="12.95" customHeight="1" x14ac:dyDescent="0.15">
      <c r="A60" s="72"/>
      <c r="B60" s="73"/>
      <c r="C60" s="59" t="s">
        <v>18</v>
      </c>
      <c r="D60" s="59" t="s">
        <v>19</v>
      </c>
      <c r="E60" s="59" t="s">
        <v>20</v>
      </c>
      <c r="F60" s="11"/>
      <c r="G60" s="14"/>
      <c r="H60" s="11"/>
      <c r="I60" s="75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</row>
    <row r="61" spans="1:36" ht="12.95" customHeight="1" x14ac:dyDescent="0.15">
      <c r="A61" s="70" t="s">
        <v>29</v>
      </c>
      <c r="B61" s="71"/>
      <c r="C61" s="21">
        <f>ROUND(C54/C47*100,1)</f>
        <v>73.900000000000006</v>
      </c>
      <c r="D61" s="21" t="str">
        <f>IF(D47&gt;0,ROUND(D54/D47*100,1),"")</f>
        <v/>
      </c>
      <c r="E61" s="21">
        <f>ROUND(E54/E47*100,1)</f>
        <v>73.900000000000006</v>
      </c>
      <c r="F61" s="11"/>
      <c r="G61" s="14"/>
      <c r="H61" s="11"/>
      <c r="I61" s="76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</row>
    <row r="62" spans="1:36" ht="12.95" customHeight="1" x14ac:dyDescent="0.15">
      <c r="A62" s="70" t="s">
        <v>30</v>
      </c>
      <c r="B62" s="71"/>
      <c r="C62" s="21">
        <f>ROUND(C57/C50*100,1)</f>
        <v>36.6</v>
      </c>
      <c r="D62" s="21" t="str">
        <f>IF(D47&gt;0,ROUND(D57/D50*100,1),"")</f>
        <v/>
      </c>
      <c r="E62" s="21">
        <f>ROUND(E57/E50*100,1)</f>
        <v>36.6</v>
      </c>
      <c r="F62" s="11"/>
      <c r="G62" s="11"/>
      <c r="H62" s="11"/>
      <c r="I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</row>
    <row r="63" spans="1:36" ht="12.95" customHeight="1" x14ac:dyDescent="0.15">
      <c r="A63" s="22"/>
      <c r="B63" s="22"/>
      <c r="C63" s="22"/>
      <c r="D63" s="22"/>
      <c r="E63" s="22"/>
      <c r="F63" s="22"/>
      <c r="G63" s="22"/>
      <c r="H63" s="22"/>
      <c r="I63" s="22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</row>
    <row r="64" spans="1:36" ht="12.95" customHeight="1" x14ac:dyDescent="0.15">
      <c r="A64" s="12" t="s">
        <v>31</v>
      </c>
      <c r="B64" s="13"/>
      <c r="C64" s="13"/>
      <c r="D64" s="12"/>
      <c r="E64" s="12"/>
      <c r="F64" s="12"/>
      <c r="G64" s="12"/>
      <c r="H64" s="22"/>
      <c r="I64" s="22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</row>
    <row r="65" spans="1:36" ht="12.95" customHeight="1" x14ac:dyDescent="0.15">
      <c r="A65" s="72"/>
      <c r="B65" s="73"/>
      <c r="C65" s="59" t="s">
        <v>18</v>
      </c>
      <c r="D65" s="59" t="s">
        <v>19</v>
      </c>
      <c r="E65" s="59" t="s">
        <v>20</v>
      </c>
      <c r="F65" s="11"/>
      <c r="G65" s="5" t="s">
        <v>21</v>
      </c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</row>
    <row r="66" spans="1:36" ht="12.95" customHeight="1" x14ac:dyDescent="0.15">
      <c r="A66" s="70" t="s">
        <v>22</v>
      </c>
      <c r="B66" s="71"/>
      <c r="C66" s="15">
        <f>C47-C54</f>
        <v>6</v>
      </c>
      <c r="D66" s="15">
        <f>D47-D54</f>
        <v>0</v>
      </c>
      <c r="E66" s="15">
        <f>SUM(C66:D66)</f>
        <v>6</v>
      </c>
      <c r="F66" s="11"/>
      <c r="G66" s="16">
        <f>C66*100</f>
        <v>600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</row>
    <row r="67" spans="1:36" ht="12.95" customHeight="1" x14ac:dyDescent="0.15">
      <c r="A67" s="70" t="s">
        <v>23</v>
      </c>
      <c r="B67" s="71"/>
      <c r="C67" s="15">
        <f>IF(C66&gt;0,ROUND(SUMIFS(E4:E43,G4:G43,"&lt;&gt;*下層*",H4:H43,"")/C66,0),"")</f>
        <v>15</v>
      </c>
      <c r="D67" s="15" t="str">
        <f>IF(D66&gt;0,ROUND(SUMIFS(E4:E43,G7:G43,"*下層*",H4:H43,"")/D66,0),"")</f>
        <v/>
      </c>
      <c r="E67" s="15">
        <f>IF(E66&gt;0,ROUND(SUMIF(H4:H43,"",E4:E43)/E66,0),"")</f>
        <v>15</v>
      </c>
      <c r="F67" s="14"/>
      <c r="G67" s="16">
        <f>C67</f>
        <v>15</v>
      </c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</row>
    <row r="68" spans="1:36" ht="12.95" customHeight="1" x14ac:dyDescent="0.15">
      <c r="A68" s="70" t="s">
        <v>24</v>
      </c>
      <c r="B68" s="71"/>
      <c r="C68" s="15">
        <f>IF(C66&gt;0,ROUND(SUMIFS(D4:D43,G4:G43,"&lt;&gt;*下層*",H4:H43,"")/C66,0),"")</f>
        <v>18</v>
      </c>
      <c r="D68" s="15" t="str">
        <f>IF(D66&gt;0,ROUND(SUMIFS(D4:D43,G7:G43,"*下層*",H4:H43,"")/D66,0),"")</f>
        <v/>
      </c>
      <c r="E68" s="15">
        <f>IF(E66&gt;0,ROUND(SUMIF(H4:H43,"",D4:D43)/E66,0),"")</f>
        <v>18</v>
      </c>
      <c r="F68" s="14"/>
      <c r="G68" s="16">
        <f>C68</f>
        <v>18</v>
      </c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</row>
    <row r="69" spans="1:36" ht="12.95" customHeight="1" x14ac:dyDescent="0.15">
      <c r="A69" s="70" t="s">
        <v>25</v>
      </c>
      <c r="B69" s="71"/>
      <c r="C69" s="4">
        <f>C50-C57</f>
        <v>1.1100000000000003</v>
      </c>
      <c r="D69" s="17" t="str">
        <f>IF(D66&gt;0,D50-D57,"")</f>
        <v/>
      </c>
      <c r="E69" s="4">
        <f>SUM(C69:D69)</f>
        <v>1.1100000000000003</v>
      </c>
      <c r="F69" s="14"/>
      <c r="G69" s="18">
        <f>C69*100</f>
        <v>111.00000000000003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</row>
    <row r="70" spans="1:36" x14ac:dyDescent="0.15">
      <c r="G70" s="19" t="str">
        <f>"形状比＝"&amp;ROUND(G67/G68*100,0)&amp;"、Sr＝"&amp;ROUND((10000/G66)^0.5/G67*100,0)</f>
        <v>形状比＝83、Sr＝27</v>
      </c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</row>
    <row r="71" spans="1:36" x14ac:dyDescent="0.15"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</row>
    <row r="72" spans="1:36" x14ac:dyDescent="0.15"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</row>
    <row r="73" spans="1:36" x14ac:dyDescent="0.15"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</row>
    <row r="74" spans="1:36" x14ac:dyDescent="0.15"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</row>
    <row r="75" spans="1:36" x14ac:dyDescent="0.15"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</row>
    <row r="76" spans="1:36" x14ac:dyDescent="0.15"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</row>
    <row r="77" spans="1:36" x14ac:dyDescent="0.15"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</row>
    <row r="78" spans="1:36" x14ac:dyDescent="0.15"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</row>
    <row r="79" spans="1:36" x14ac:dyDescent="0.15"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</row>
    <row r="80" spans="1:36" x14ac:dyDescent="0.15"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</row>
    <row r="81" spans="11:36" x14ac:dyDescent="0.15"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</row>
    <row r="82" spans="11:36" x14ac:dyDescent="0.15"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</row>
    <row r="83" spans="11:36" x14ac:dyDescent="0.15"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1:36" x14ac:dyDescent="0.15"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</row>
    <row r="85" spans="11:36" x14ac:dyDescent="0.15"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</row>
    <row r="86" spans="11:36" x14ac:dyDescent="0.15"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</row>
    <row r="87" spans="11:36" x14ac:dyDescent="0.15"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</row>
    <row r="88" spans="11:36" x14ac:dyDescent="0.15"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</row>
    <row r="89" spans="11:36" x14ac:dyDescent="0.15"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</row>
    <row r="90" spans="11:36" x14ac:dyDescent="0.15"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</row>
    <row r="91" spans="11:36" x14ac:dyDescent="0.15"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</row>
    <row r="92" spans="11:36" x14ac:dyDescent="0.15"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</row>
    <row r="93" spans="11:36" x14ac:dyDescent="0.15"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</row>
    <row r="94" spans="11:36" x14ac:dyDescent="0.15"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</row>
    <row r="95" spans="11:36" x14ac:dyDescent="0.15"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</row>
    <row r="96" spans="11:36" x14ac:dyDescent="0.15"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</row>
    <row r="97" spans="11:36" x14ac:dyDescent="0.15"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</row>
    <row r="98" spans="11:36" x14ac:dyDescent="0.15"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1:36" x14ac:dyDescent="0.15"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1:36" x14ac:dyDescent="0.15"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</row>
    <row r="101" spans="11:36" x14ac:dyDescent="0.15"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</row>
    <row r="102" spans="11:36" x14ac:dyDescent="0.15"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</row>
    <row r="103" spans="11:36" x14ac:dyDescent="0.15"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</row>
    <row r="104" spans="11:36" x14ac:dyDescent="0.15"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</row>
    <row r="105" spans="11:36" x14ac:dyDescent="0.15"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</row>
    <row r="106" spans="11:36" x14ac:dyDescent="0.15"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</row>
    <row r="107" spans="11:36" x14ac:dyDescent="0.15"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</row>
    <row r="108" spans="11:36" x14ac:dyDescent="0.15"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</row>
    <row r="109" spans="11:36" x14ac:dyDescent="0.15"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</row>
    <row r="110" spans="11:36" x14ac:dyDescent="0.15"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</row>
    <row r="111" spans="11:36" x14ac:dyDescent="0.15"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</row>
    <row r="112" spans="11:36" x14ac:dyDescent="0.15"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</row>
    <row r="113" spans="11:36" x14ac:dyDescent="0.15"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</row>
    <row r="114" spans="11:36" x14ac:dyDescent="0.15"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</row>
    <row r="115" spans="11:36" x14ac:dyDescent="0.15"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</row>
    <row r="116" spans="11:36" x14ac:dyDescent="0.15"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</row>
    <row r="117" spans="11:36" x14ac:dyDescent="0.15"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</row>
    <row r="118" spans="11:36" x14ac:dyDescent="0.15"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</row>
    <row r="119" spans="11:36" x14ac:dyDescent="0.15"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</row>
    <row r="120" spans="11:36" x14ac:dyDescent="0.15"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</row>
  </sheetData>
  <autoFilter ref="A3:I43">
    <filterColumn colId="1" showButton="0"/>
  </autoFilter>
  <mergeCells count="67">
    <mergeCell ref="B7:C7"/>
    <mergeCell ref="A2:G2"/>
    <mergeCell ref="H2:I2"/>
    <mergeCell ref="K2:P2"/>
    <mergeCell ref="Q2:U2"/>
    <mergeCell ref="AG2:AJ2"/>
    <mergeCell ref="B3:C3"/>
    <mergeCell ref="B4:C4"/>
    <mergeCell ref="B5:C5"/>
    <mergeCell ref="B6:C6"/>
    <mergeCell ref="V2:Z2"/>
    <mergeCell ref="AA2:AF2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46:B46"/>
    <mergeCell ref="I46:I61"/>
    <mergeCell ref="A47:B47"/>
    <mergeCell ref="A48:B48"/>
    <mergeCell ref="A49:B49"/>
    <mergeCell ref="A50:B50"/>
    <mergeCell ref="A53:B53"/>
    <mergeCell ref="A54:B54"/>
    <mergeCell ref="A55:B55"/>
    <mergeCell ref="A56:B56"/>
    <mergeCell ref="A67:B67"/>
    <mergeCell ref="A68:B68"/>
    <mergeCell ref="A69:B69"/>
    <mergeCell ref="A57:B57"/>
    <mergeCell ref="A60:B60"/>
    <mergeCell ref="A61:B61"/>
    <mergeCell ref="A62:B62"/>
    <mergeCell ref="A65:B65"/>
    <mergeCell ref="A66:B66"/>
  </mergeCells>
  <phoneticPr fontId="3"/>
  <conditionalFormatting sqref="K4:K43">
    <cfRule type="expression" dxfId="79" priority="16" stopIfTrue="1">
      <formula>AND(($H4="スギ"),(#REF!&lt;12))</formula>
    </cfRule>
  </conditionalFormatting>
  <conditionalFormatting sqref="L4:L43">
    <cfRule type="expression" dxfId="78" priority="15" stopIfTrue="1">
      <formula>AND(($H4="スギ"),(#REF!&lt;22),(#REF!&gt;=12))</formula>
    </cfRule>
  </conditionalFormatting>
  <conditionalFormatting sqref="M4:M43">
    <cfRule type="expression" dxfId="77" priority="14" stopIfTrue="1">
      <formula>AND(($H4="スギ"),(#REF!&lt;32),(#REF!&gt;=22))</formula>
    </cfRule>
  </conditionalFormatting>
  <conditionalFormatting sqref="N4:N43">
    <cfRule type="expression" dxfId="76" priority="13" stopIfTrue="1">
      <formula>AND(($H4="スギ"),(#REF!&lt;42),(#REF!&gt;=32))</formula>
    </cfRule>
  </conditionalFormatting>
  <conditionalFormatting sqref="U4:U43 Z4:AF43 AJ4:AJ43 O4:P43">
    <cfRule type="expression" dxfId="75" priority="12" stopIfTrue="1">
      <formula>AND(($H4="スギ"),(#REF!&gt;=42))</formula>
    </cfRule>
  </conditionalFormatting>
  <conditionalFormatting sqref="Q4:Q43 AA4:AA43">
    <cfRule type="expression" dxfId="74" priority="11" stopIfTrue="1">
      <formula>AND(($H4="ヒノキ"),(#REF!&lt;12))</formula>
    </cfRule>
  </conditionalFormatting>
  <conditionalFormatting sqref="R4:R43 AB4:AE43">
    <cfRule type="expression" dxfId="73" priority="10" stopIfTrue="1">
      <formula>AND(($H4="ヒノキ"),(#REF!&lt;22),(#REF!&gt;=12))</formula>
    </cfRule>
  </conditionalFormatting>
  <conditionalFormatting sqref="S4:S43">
    <cfRule type="expression" dxfId="72" priority="9" stopIfTrue="1">
      <formula>AND(($H4="ヒノキ"),(#REF!&lt;32),(#REF!&gt;=22))</formula>
    </cfRule>
  </conditionalFormatting>
  <conditionalFormatting sqref="T4:U43 Z4:AF43 AJ4:AJ43">
    <cfRule type="expression" dxfId="71" priority="8" stopIfTrue="1">
      <formula>AND(($H4="ヒノキ"),(#REF!&gt;=32))</formula>
    </cfRule>
  </conditionalFormatting>
  <conditionalFormatting sqref="V4:V43 AA4:AA43">
    <cfRule type="expression" dxfId="70" priority="7" stopIfTrue="1">
      <formula>AND(($H4="アカマツ"),(#REF!&lt;12))</formula>
    </cfRule>
  </conditionalFormatting>
  <conditionalFormatting sqref="W4:W43 AB4:AB43">
    <cfRule type="expression" dxfId="69" priority="6" stopIfTrue="1">
      <formula>AND(($H4="アカマツ"),(#REF!&lt;22),(#REF!&gt;=12))</formula>
    </cfRule>
  </conditionalFormatting>
  <conditionalFormatting sqref="X4:X43 AC4:AC43">
    <cfRule type="expression" dxfId="68" priority="5" stopIfTrue="1">
      <formula>AND(($H4="アカマツ"),(#REF!&lt;42),(#REF!&gt;=22))</formula>
    </cfRule>
  </conditionalFormatting>
  <conditionalFormatting sqref="Y4:AF43 AJ4:AJ43">
    <cfRule type="expression" dxfId="67" priority="4" stopIfTrue="1">
      <formula>AND(($H4="アカマツ"),(#REF!&gt;=42))</formula>
    </cfRule>
  </conditionalFormatting>
  <conditionalFormatting sqref="AG4:AG43">
    <cfRule type="expression" dxfId="66" priority="3" stopIfTrue="1">
      <formula>AND(($H4&lt;&gt;"スギ"),($H4&lt;&gt;"ヒノキ"),($H4&lt;&gt;"アカマツ"),(#REF!&lt;12))</formula>
    </cfRule>
  </conditionalFormatting>
  <conditionalFormatting sqref="AH4:AH43">
    <cfRule type="expression" dxfId="65" priority="2" stopIfTrue="1">
      <formula>AND(($H4&lt;&gt;"スギ"),($H4&lt;&gt;"ヒノキ"),($H4&lt;&gt;"アカマツ"),(#REF!&lt;42),(#REF!&gt;=12))</formula>
    </cfRule>
  </conditionalFormatting>
  <conditionalFormatting sqref="AI4:AJ43">
    <cfRule type="expression" dxfId="64" priority="1" stopIfTrue="1">
      <formula>AND(($H4&lt;&gt;"スギ"),($H4&lt;&gt;"ヒノキ"),($H4&lt;&gt;"アカマツ"),(#REF!&gt;=42))</formula>
    </cfRule>
  </conditionalFormatting>
  <pageMargins left="1.1023622047244095" right="0.19685039370078741" top="0.27559055118110237" bottom="0.31496062992125984" header="0.15748031496062992" footer="0.23622047244094491"/>
  <pageSetup paperSize="9" scale="90" orientation="portrait" blackAndWhite="1" r:id="rId1"/>
  <headerFooter alignWithMargins="0">
    <oddHeader>&amp;R&amp;P</oddHead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J120"/>
  <sheetViews>
    <sheetView showGridLines="0" tabSelected="1" view="pageBreakPreview" topLeftCell="A28" zoomScaleNormal="85" zoomScaleSheetLayoutView="100" workbookViewId="0">
      <selection activeCell="J6" sqref="J6"/>
    </sheetView>
  </sheetViews>
  <sheetFormatPr defaultColWidth="8.125" defaultRowHeight="14.25" x14ac:dyDescent="0.15"/>
  <cols>
    <col min="1" max="3" width="7.875" style="1" customWidth="1"/>
    <col min="4" max="4" width="8.125" style="1" customWidth="1"/>
    <col min="5" max="6" width="8" style="1" customWidth="1"/>
    <col min="7" max="7" width="18.625" style="1" customWidth="1"/>
    <col min="8" max="8" width="7.75" style="1" customWidth="1"/>
    <col min="9" max="9" width="23.875" style="1" customWidth="1"/>
    <col min="10" max="16384" width="8.125" style="1"/>
  </cols>
  <sheetData>
    <row r="1" spans="1:36" ht="43.5" customHeight="1" x14ac:dyDescent="0.15">
      <c r="B1" s="1" t="s">
        <v>0</v>
      </c>
    </row>
    <row r="2" spans="1:36" ht="21" customHeight="1" x14ac:dyDescent="0.15">
      <c r="A2" s="83" t="s">
        <v>150</v>
      </c>
      <c r="B2" s="83"/>
      <c r="C2" s="83"/>
      <c r="D2" s="83"/>
      <c r="E2" s="83"/>
      <c r="F2" s="83"/>
      <c r="G2" s="83"/>
      <c r="H2" s="84" t="s">
        <v>164</v>
      </c>
      <c r="I2" s="84"/>
      <c r="K2" s="80" t="s">
        <v>1</v>
      </c>
      <c r="L2" s="81"/>
      <c r="M2" s="81"/>
      <c r="N2" s="81"/>
      <c r="O2" s="81"/>
      <c r="P2" s="82"/>
      <c r="Q2" s="80" t="s">
        <v>2</v>
      </c>
      <c r="R2" s="81"/>
      <c r="S2" s="81"/>
      <c r="T2" s="81"/>
      <c r="U2" s="82"/>
      <c r="V2" s="80" t="s">
        <v>3</v>
      </c>
      <c r="W2" s="81"/>
      <c r="X2" s="81"/>
      <c r="Y2" s="81"/>
      <c r="Z2" s="82"/>
      <c r="AA2" s="80" t="s">
        <v>4</v>
      </c>
      <c r="AB2" s="81"/>
      <c r="AC2" s="81"/>
      <c r="AD2" s="81"/>
      <c r="AE2" s="81"/>
      <c r="AF2" s="82"/>
      <c r="AG2" s="78" t="s">
        <v>5</v>
      </c>
      <c r="AH2" s="78"/>
      <c r="AI2" s="78"/>
      <c r="AJ2" s="78"/>
    </row>
    <row r="3" spans="1:36" ht="46.5" customHeight="1" x14ac:dyDescent="0.15">
      <c r="A3" s="61" t="s">
        <v>6</v>
      </c>
      <c r="B3" s="79" t="s">
        <v>7</v>
      </c>
      <c r="C3" s="79"/>
      <c r="D3" s="2" t="s">
        <v>8</v>
      </c>
      <c r="E3" s="2" t="s">
        <v>9</v>
      </c>
      <c r="F3" s="3" t="s">
        <v>10</v>
      </c>
      <c r="G3" s="3" t="s">
        <v>11</v>
      </c>
      <c r="H3" s="2" t="s">
        <v>12</v>
      </c>
      <c r="I3" s="2" t="s">
        <v>13</v>
      </c>
      <c r="K3" s="60">
        <v>0</v>
      </c>
      <c r="L3" s="60">
        <v>12</v>
      </c>
      <c r="M3" s="60">
        <v>22</v>
      </c>
      <c r="N3" s="60">
        <v>32</v>
      </c>
      <c r="O3" s="60">
        <v>42</v>
      </c>
      <c r="P3" s="60" t="s">
        <v>14</v>
      </c>
      <c r="Q3" s="60">
        <v>0</v>
      </c>
      <c r="R3" s="60">
        <v>12</v>
      </c>
      <c r="S3" s="60">
        <v>22</v>
      </c>
      <c r="T3" s="60">
        <v>32</v>
      </c>
      <c r="U3" s="60" t="s">
        <v>14</v>
      </c>
      <c r="V3" s="60">
        <v>0</v>
      </c>
      <c r="W3" s="60">
        <v>12</v>
      </c>
      <c r="X3" s="60">
        <v>22</v>
      </c>
      <c r="Y3" s="60">
        <v>42</v>
      </c>
      <c r="Z3" s="60" t="s">
        <v>14</v>
      </c>
      <c r="AA3" s="60">
        <v>0</v>
      </c>
      <c r="AB3" s="60">
        <v>12</v>
      </c>
      <c r="AC3" s="60">
        <v>22</v>
      </c>
      <c r="AD3" s="60">
        <v>32</v>
      </c>
      <c r="AE3" s="60">
        <v>42</v>
      </c>
      <c r="AF3" s="60" t="s">
        <v>14</v>
      </c>
      <c r="AG3" s="60">
        <v>0</v>
      </c>
      <c r="AH3" s="60">
        <v>12</v>
      </c>
      <c r="AI3" s="60">
        <v>42</v>
      </c>
      <c r="AJ3" s="60" t="s">
        <v>14</v>
      </c>
    </row>
    <row r="4" spans="1:36" ht="12.95" customHeight="1" x14ac:dyDescent="0.15">
      <c r="A4" s="59">
        <v>961</v>
      </c>
      <c r="B4" s="77" t="s">
        <v>115</v>
      </c>
      <c r="C4" s="77"/>
      <c r="D4" s="59">
        <v>18</v>
      </c>
      <c r="E4" s="59">
        <v>16</v>
      </c>
      <c r="F4" s="4">
        <f t="shared" ref="F4:F43" si="0">IF(D4&gt;0,IF(B4="スギ",P4,IF(B4="ヒノキ",U4,IF(B4="アカマツ",Z4,IF(B4="カラマツ",AF4,AJ4)))),"")</f>
        <v>0.19</v>
      </c>
      <c r="G4" s="5" t="s">
        <v>100</v>
      </c>
      <c r="H4" s="59"/>
      <c r="I4" s="59" t="s">
        <v>133</v>
      </c>
      <c r="J4" s="1" t="s">
        <v>15</v>
      </c>
      <c r="K4" s="60">
        <f t="shared" ref="K4:K43" si="1">IF(ROUND(10^(-5+0.8769+1.7454*LOG(D4)+1.014*LOG(E4)),2)&gt;=0.01,ROUND(10^(-5+0.8769+1.7454*LOG(D4)+1.014*LOG(E4)),2),ROUND(10^(-5+0.8769+1.7454*LOG(D4)+1.014*LOG(E4)),3))</f>
        <v>0.19</v>
      </c>
      <c r="L4" s="60">
        <f t="shared" ref="L4:L43" si="2">ROUND(10^(-5+0.73504+1.83346*LOG(D4)+1.06569*LOG(E4)),2)</f>
        <v>0.21</v>
      </c>
      <c r="M4" s="60">
        <f t="shared" ref="M4:M43" si="3">ROUND(10^(-5+0.71514+1.74357*LOG(D4)+1.17719*LOG(E4)),2)</f>
        <v>0.21</v>
      </c>
      <c r="N4" s="60">
        <f t="shared" ref="N4:N43" si="4">ROUND(10^(-5+0.82956+1.76381*LOG(D4)+1.06412*LOG(E4)),2)</f>
        <v>0.21</v>
      </c>
      <c r="O4" s="60">
        <f t="shared" ref="O4:O43" si="5">ROUND(10^(-5+0.88226+1.79204*LOG(D4)+0.99303*LOG(E4)),2)</f>
        <v>0.21</v>
      </c>
      <c r="P4" s="60">
        <f>HLOOKUP($D4,K$3:O$43,MATCH($A4,$A$3:$A$43,0),1)</f>
        <v>0.21</v>
      </c>
      <c r="Q4" s="60">
        <f t="shared" ref="Q4:Q43" si="6">IF(ROUND(10^(1.810672*LOG(D4)+0.982833*LOG(E4)-4.173533),2)&gt;=0.01,ROUND(10^(1.810672*LOG(D4)+0.982833*LOG(E4)-4.173533),2),ROUND(10^(1.810672*LOG(D4)+0.982833*LOG(E4)-4.173533),3))</f>
        <v>0.19</v>
      </c>
      <c r="R4" s="60">
        <f t="shared" ref="R4:R43" si="7">ROUND(10^(1.905709*LOG(D4)+1.011385*LOG(E4)-4.293729),2)</f>
        <v>0.21</v>
      </c>
      <c r="S4" s="60">
        <f t="shared" ref="S4:S43" si="8">ROUND(10^(1.771888*LOG(D4)+1.138415*LOG(E4)-4.271259),2)</f>
        <v>0.21</v>
      </c>
      <c r="T4" s="60">
        <f t="shared" ref="T4:T43" si="9">ROUND(10^(1.671519*LOG(D4)+1.363617*LOG(E4)-4.404407),2)</f>
        <v>0.22</v>
      </c>
      <c r="U4" s="60">
        <f t="shared" ref="U4:U43" si="10">HLOOKUP($D4,Q$3:T$43,MATCH($A4,$A$3:$A$43,0),1)</f>
        <v>0.21</v>
      </c>
      <c r="V4" s="60">
        <f t="shared" ref="V4:V43" si="11">IF(ROUND(10^(-4.249503+1.946501*LOG(D4)+0.942682*LOG(E4)),2)&gt;=0.01,ROUND(10^(-4.249503+1.946501*LOG(D4)+0.942682*LOG(E4)),2),ROUND(10^(-4.249503+1.946501*LOG(D4)+0.942682*LOG(E4)),3))</f>
        <v>0.21</v>
      </c>
      <c r="W4" s="60">
        <f t="shared" ref="W4:W43" si="12">ROUND(10^(-4.155639+1.847898*LOG(D4)+0.951955*LOG(E4)),2)</f>
        <v>0.2</v>
      </c>
      <c r="X4" s="60">
        <f t="shared" ref="X4:X43" si="13">ROUND(10^(-4.194535+1.804172*LOG(D4)+1.034248*LOG(E4)),2)</f>
        <v>0.21</v>
      </c>
      <c r="Y4" s="60">
        <f t="shared" ref="Y4:Y43" si="14">ROUND(10^(-4.42347+2.006485*LOG(D4)+0.967757*LOG(E4)),2)</f>
        <v>0.18</v>
      </c>
      <c r="Z4" s="60">
        <f t="shared" ref="Z4:Z43" si="15">HLOOKUP($D4,V$3:Y$43,MATCH($A4,$A$3:$A$43,0),1)</f>
        <v>0.2</v>
      </c>
      <c r="AA4" s="60">
        <f t="shared" ref="AA4:AA43" si="16">IF(ROUND(10^(1.80389*LOG(D4)+0.962587*LOG(E4)-4.155099),2)&gt;=0.01,ROUND(10^(1.80389*LOG(D4)+0.962587*LOG(E4)-4.155099),2),ROUND(10^(1.80389*LOG(D4)+0.962587*LOG(E4)-4.155099),3))</f>
        <v>0.19</v>
      </c>
      <c r="AB4" s="60">
        <f t="shared" ref="AB4:AB43" si="17">ROUND(10^(1.979213*LOG(D4)+0.998347*LOG(E4)-4.369281),2)</f>
        <v>0.21</v>
      </c>
      <c r="AC4" s="60">
        <f t="shared" ref="AC4:AC43" si="18">ROUND(10^(1.904401*LOG(D4)+1.062478*LOG(E4)-4.348104),2)</f>
        <v>0.21</v>
      </c>
      <c r="AD4" s="60">
        <f t="shared" ref="AD4:AD43" si="19">ROUND(10^(1.640825*LOG(D4)+1.080387*LOG(E4)-3.976731),2)</f>
        <v>0.24</v>
      </c>
      <c r="AE4" s="60">
        <f t="shared" ref="AE4:AE43" si="20">ROUND(10^(1.90887*LOG(D4)+1.088002*LOG(E4)-4.431495),2)</f>
        <v>0.19</v>
      </c>
      <c r="AF4" s="60">
        <f t="shared" ref="AF4:AF43" si="21">HLOOKUP($D4,AA$3:AE$43,MATCH($A4,$A$3:$A$43,0),1)</f>
        <v>0.21</v>
      </c>
      <c r="AG4" s="60">
        <f t="shared" ref="AG4:AG43" si="22">IF(ROUND(10^(1.94019664*LOG(D4)+0.84689666*LOG(E4)-4.20067295),2)&gt;=0.01,ROUND(10^(1.94019664*LOG(D4)+0.84689666*LOG(E4)-4.20067295),2),ROUND(10^(1.94019664*LOG(D4)+0.84689666*LOG(E4)-4.20067295),3))</f>
        <v>0.18</v>
      </c>
      <c r="AH4" s="60">
        <f t="shared" ref="AH4:AH43" si="23">ROUND(10^(1.93813902*LOG(D4)+0.96697002*LOG(E4)-4.32216295),2)</f>
        <v>0.19</v>
      </c>
      <c r="AI4" s="60">
        <f t="shared" ref="AI4:AI43" si="24">ROUND(10^(1.82464098*LOG(D4)+0.97625989*LOG(E4)-4.15096808),2)</f>
        <v>0.21</v>
      </c>
      <c r="AJ4" s="60">
        <f t="shared" ref="AJ4:AJ43" si="25">HLOOKUP($D4,AG$3:AI$43,MATCH($A4,$A$3:$A$43,0),1)</f>
        <v>0.19</v>
      </c>
    </row>
    <row r="5" spans="1:36" ht="12.95" customHeight="1" x14ac:dyDescent="0.15">
      <c r="A5" s="59">
        <v>962</v>
      </c>
      <c r="B5" s="77" t="s">
        <v>115</v>
      </c>
      <c r="C5" s="77"/>
      <c r="D5" s="59">
        <v>18</v>
      </c>
      <c r="E5" s="59">
        <v>16</v>
      </c>
      <c r="F5" s="4">
        <f t="shared" si="0"/>
        <v>0.19</v>
      </c>
      <c r="G5" s="5" t="s">
        <v>100</v>
      </c>
      <c r="H5" s="59" t="s">
        <v>156</v>
      </c>
      <c r="I5" s="59"/>
      <c r="J5" s="1" t="s">
        <v>15</v>
      </c>
      <c r="K5" s="60">
        <f t="shared" si="1"/>
        <v>0.19</v>
      </c>
      <c r="L5" s="60">
        <f t="shared" si="2"/>
        <v>0.21</v>
      </c>
      <c r="M5" s="60">
        <f t="shared" si="3"/>
        <v>0.21</v>
      </c>
      <c r="N5" s="60">
        <f t="shared" si="4"/>
        <v>0.21</v>
      </c>
      <c r="O5" s="60">
        <f t="shared" si="5"/>
        <v>0.21</v>
      </c>
      <c r="P5" s="60">
        <f t="shared" ref="P5:P43" si="26">HLOOKUP($D5,K$3:O$43,MATCH(A5,$A$3:$A$43,0),1)</f>
        <v>0.21</v>
      </c>
      <c r="Q5" s="60">
        <f t="shared" si="6"/>
        <v>0.19</v>
      </c>
      <c r="R5" s="60">
        <f t="shared" si="7"/>
        <v>0.21</v>
      </c>
      <c r="S5" s="60">
        <f t="shared" si="8"/>
        <v>0.21</v>
      </c>
      <c r="T5" s="60">
        <f t="shared" si="9"/>
        <v>0.22</v>
      </c>
      <c r="U5" s="60">
        <f t="shared" si="10"/>
        <v>0.21</v>
      </c>
      <c r="V5" s="60">
        <f t="shared" si="11"/>
        <v>0.21</v>
      </c>
      <c r="W5" s="60">
        <f t="shared" si="12"/>
        <v>0.2</v>
      </c>
      <c r="X5" s="60">
        <f t="shared" si="13"/>
        <v>0.21</v>
      </c>
      <c r="Y5" s="60">
        <f t="shared" si="14"/>
        <v>0.18</v>
      </c>
      <c r="Z5" s="60">
        <f t="shared" si="15"/>
        <v>0.2</v>
      </c>
      <c r="AA5" s="60">
        <f t="shared" si="16"/>
        <v>0.19</v>
      </c>
      <c r="AB5" s="60">
        <f t="shared" si="17"/>
        <v>0.21</v>
      </c>
      <c r="AC5" s="60">
        <f t="shared" si="18"/>
        <v>0.21</v>
      </c>
      <c r="AD5" s="60">
        <f t="shared" si="19"/>
        <v>0.24</v>
      </c>
      <c r="AE5" s="60">
        <f t="shared" si="20"/>
        <v>0.19</v>
      </c>
      <c r="AF5" s="60">
        <f t="shared" si="21"/>
        <v>0.21</v>
      </c>
      <c r="AG5" s="60">
        <f t="shared" si="22"/>
        <v>0.18</v>
      </c>
      <c r="AH5" s="60">
        <f t="shared" si="23"/>
        <v>0.19</v>
      </c>
      <c r="AI5" s="60">
        <f t="shared" si="24"/>
        <v>0.21</v>
      </c>
      <c r="AJ5" s="60">
        <f t="shared" si="25"/>
        <v>0.19</v>
      </c>
    </row>
    <row r="6" spans="1:36" ht="12.95" customHeight="1" x14ac:dyDescent="0.15">
      <c r="A6" s="59">
        <v>963</v>
      </c>
      <c r="B6" s="77" t="s">
        <v>115</v>
      </c>
      <c r="C6" s="77"/>
      <c r="D6" s="59">
        <v>18</v>
      </c>
      <c r="E6" s="59">
        <v>16</v>
      </c>
      <c r="F6" s="4">
        <f t="shared" si="0"/>
        <v>0.19</v>
      </c>
      <c r="G6" s="5" t="s">
        <v>100</v>
      </c>
      <c r="H6" s="59"/>
      <c r="I6" s="5"/>
      <c r="J6" s="1" t="s">
        <v>15</v>
      </c>
      <c r="K6" s="60">
        <f t="shared" si="1"/>
        <v>0.19</v>
      </c>
      <c r="L6" s="60">
        <f t="shared" si="2"/>
        <v>0.21</v>
      </c>
      <c r="M6" s="60">
        <f t="shared" si="3"/>
        <v>0.21</v>
      </c>
      <c r="N6" s="60">
        <f t="shared" si="4"/>
        <v>0.21</v>
      </c>
      <c r="O6" s="60">
        <f t="shared" si="5"/>
        <v>0.21</v>
      </c>
      <c r="P6" s="60">
        <f t="shared" si="26"/>
        <v>0.21</v>
      </c>
      <c r="Q6" s="60">
        <f t="shared" si="6"/>
        <v>0.19</v>
      </c>
      <c r="R6" s="60">
        <f t="shared" si="7"/>
        <v>0.21</v>
      </c>
      <c r="S6" s="60">
        <f t="shared" si="8"/>
        <v>0.21</v>
      </c>
      <c r="T6" s="60">
        <f t="shared" si="9"/>
        <v>0.22</v>
      </c>
      <c r="U6" s="60">
        <f t="shared" si="10"/>
        <v>0.21</v>
      </c>
      <c r="V6" s="60">
        <f t="shared" si="11"/>
        <v>0.21</v>
      </c>
      <c r="W6" s="60">
        <f t="shared" si="12"/>
        <v>0.2</v>
      </c>
      <c r="X6" s="60">
        <f t="shared" si="13"/>
        <v>0.21</v>
      </c>
      <c r="Y6" s="60">
        <f t="shared" si="14"/>
        <v>0.18</v>
      </c>
      <c r="Z6" s="60">
        <f t="shared" si="15"/>
        <v>0.2</v>
      </c>
      <c r="AA6" s="60">
        <f t="shared" si="16"/>
        <v>0.19</v>
      </c>
      <c r="AB6" s="60">
        <f t="shared" si="17"/>
        <v>0.21</v>
      </c>
      <c r="AC6" s="60">
        <f t="shared" si="18"/>
        <v>0.21</v>
      </c>
      <c r="AD6" s="60">
        <f t="shared" si="19"/>
        <v>0.24</v>
      </c>
      <c r="AE6" s="60">
        <f t="shared" si="20"/>
        <v>0.19</v>
      </c>
      <c r="AF6" s="60">
        <f t="shared" si="21"/>
        <v>0.21</v>
      </c>
      <c r="AG6" s="60">
        <f t="shared" si="22"/>
        <v>0.18</v>
      </c>
      <c r="AH6" s="60">
        <f t="shared" si="23"/>
        <v>0.19</v>
      </c>
      <c r="AI6" s="60">
        <f t="shared" si="24"/>
        <v>0.21</v>
      </c>
      <c r="AJ6" s="60">
        <f t="shared" si="25"/>
        <v>0.19</v>
      </c>
    </row>
    <row r="7" spans="1:36" ht="12.95" customHeight="1" x14ac:dyDescent="0.15">
      <c r="A7" s="59">
        <v>964</v>
      </c>
      <c r="B7" s="77" t="s">
        <v>115</v>
      </c>
      <c r="C7" s="77"/>
      <c r="D7" s="59">
        <v>14</v>
      </c>
      <c r="E7" s="59">
        <v>15</v>
      </c>
      <c r="F7" s="4">
        <f t="shared" si="0"/>
        <v>0.11</v>
      </c>
      <c r="G7" s="5" t="s">
        <v>100</v>
      </c>
      <c r="H7" s="59" t="s">
        <v>156</v>
      </c>
      <c r="I7" s="5"/>
      <c r="J7" s="1" t="s">
        <v>15</v>
      </c>
      <c r="K7" s="60">
        <f t="shared" si="1"/>
        <v>0.12</v>
      </c>
      <c r="L7" s="60">
        <f t="shared" si="2"/>
        <v>0.12</v>
      </c>
      <c r="M7" s="60">
        <f t="shared" si="3"/>
        <v>0.13</v>
      </c>
      <c r="N7" s="60">
        <f t="shared" si="4"/>
        <v>0.13</v>
      </c>
      <c r="O7" s="60">
        <f t="shared" si="5"/>
        <v>0.13</v>
      </c>
      <c r="P7" s="60">
        <f t="shared" si="26"/>
        <v>0.12</v>
      </c>
      <c r="Q7" s="60">
        <f t="shared" si="6"/>
        <v>0.11</v>
      </c>
      <c r="R7" s="60">
        <f t="shared" si="7"/>
        <v>0.12</v>
      </c>
      <c r="S7" s="60">
        <f t="shared" si="8"/>
        <v>0.13</v>
      </c>
      <c r="T7" s="60">
        <f t="shared" si="9"/>
        <v>0.13</v>
      </c>
      <c r="U7" s="60">
        <f t="shared" si="10"/>
        <v>0.12</v>
      </c>
      <c r="V7" s="60">
        <f t="shared" si="11"/>
        <v>0.12</v>
      </c>
      <c r="W7" s="60">
        <f t="shared" si="12"/>
        <v>0.12</v>
      </c>
      <c r="X7" s="60">
        <f t="shared" si="13"/>
        <v>0.12</v>
      </c>
      <c r="Y7" s="60">
        <f t="shared" si="14"/>
        <v>0.1</v>
      </c>
      <c r="Z7" s="60">
        <f t="shared" si="15"/>
        <v>0.12</v>
      </c>
      <c r="AA7" s="60">
        <f t="shared" si="16"/>
        <v>0.11</v>
      </c>
      <c r="AB7" s="60">
        <f t="shared" si="17"/>
        <v>0.12</v>
      </c>
      <c r="AC7" s="60">
        <f t="shared" si="18"/>
        <v>0.12</v>
      </c>
      <c r="AD7" s="60">
        <f t="shared" si="19"/>
        <v>0.15</v>
      </c>
      <c r="AE7" s="60">
        <f t="shared" si="20"/>
        <v>0.11</v>
      </c>
      <c r="AF7" s="60">
        <f t="shared" si="21"/>
        <v>0.12</v>
      </c>
      <c r="AG7" s="60">
        <f t="shared" si="22"/>
        <v>0.1</v>
      </c>
      <c r="AH7" s="60">
        <f t="shared" si="23"/>
        <v>0.11</v>
      </c>
      <c r="AI7" s="60">
        <f t="shared" si="24"/>
        <v>0.12</v>
      </c>
      <c r="AJ7" s="60">
        <f t="shared" si="25"/>
        <v>0.11</v>
      </c>
    </row>
    <row r="8" spans="1:36" ht="12.95" customHeight="1" x14ac:dyDescent="0.15">
      <c r="A8" s="59">
        <v>965</v>
      </c>
      <c r="B8" s="77" t="s">
        <v>151</v>
      </c>
      <c r="C8" s="77"/>
      <c r="D8" s="59">
        <v>16</v>
      </c>
      <c r="E8" s="59">
        <v>15</v>
      </c>
      <c r="F8" s="4">
        <f t="shared" si="0"/>
        <v>0.14000000000000001</v>
      </c>
      <c r="G8" s="5" t="s">
        <v>100</v>
      </c>
      <c r="H8" s="59"/>
      <c r="I8" s="59"/>
      <c r="J8" s="1" t="s">
        <v>15</v>
      </c>
      <c r="K8" s="60">
        <f t="shared" si="1"/>
        <v>0.15</v>
      </c>
      <c r="L8" s="60">
        <f t="shared" si="2"/>
        <v>0.16</v>
      </c>
      <c r="M8" s="60">
        <f t="shared" si="3"/>
        <v>0.16</v>
      </c>
      <c r="N8" s="60">
        <f t="shared" si="4"/>
        <v>0.16</v>
      </c>
      <c r="O8" s="60">
        <f t="shared" si="5"/>
        <v>0.16</v>
      </c>
      <c r="P8" s="60">
        <f t="shared" si="26"/>
        <v>0.16</v>
      </c>
      <c r="Q8" s="60">
        <f t="shared" si="6"/>
        <v>0.15</v>
      </c>
      <c r="R8" s="60">
        <f t="shared" si="7"/>
        <v>0.16</v>
      </c>
      <c r="S8" s="60">
        <f t="shared" si="8"/>
        <v>0.16</v>
      </c>
      <c r="T8" s="60">
        <f t="shared" si="9"/>
        <v>0.16</v>
      </c>
      <c r="U8" s="60">
        <f t="shared" si="10"/>
        <v>0.16</v>
      </c>
      <c r="V8" s="60">
        <f t="shared" si="11"/>
        <v>0.16</v>
      </c>
      <c r="W8" s="60">
        <f t="shared" si="12"/>
        <v>0.15</v>
      </c>
      <c r="X8" s="60">
        <f t="shared" si="13"/>
        <v>0.16</v>
      </c>
      <c r="Y8" s="60">
        <f t="shared" si="14"/>
        <v>0.14000000000000001</v>
      </c>
      <c r="Z8" s="60">
        <f t="shared" si="15"/>
        <v>0.15</v>
      </c>
      <c r="AA8" s="60">
        <f t="shared" si="16"/>
        <v>0.14000000000000001</v>
      </c>
      <c r="AB8" s="60">
        <f t="shared" si="17"/>
        <v>0.15</v>
      </c>
      <c r="AC8" s="60">
        <f t="shared" si="18"/>
        <v>0.16</v>
      </c>
      <c r="AD8" s="60">
        <f t="shared" si="19"/>
        <v>0.19</v>
      </c>
      <c r="AE8" s="60">
        <f t="shared" si="20"/>
        <v>0.14000000000000001</v>
      </c>
      <c r="AF8" s="60">
        <f t="shared" si="21"/>
        <v>0.15</v>
      </c>
      <c r="AG8" s="60">
        <f t="shared" si="22"/>
        <v>0.14000000000000001</v>
      </c>
      <c r="AH8" s="60">
        <f t="shared" si="23"/>
        <v>0.14000000000000001</v>
      </c>
      <c r="AI8" s="60">
        <f t="shared" si="24"/>
        <v>0.16</v>
      </c>
      <c r="AJ8" s="60">
        <f t="shared" si="25"/>
        <v>0.14000000000000001</v>
      </c>
    </row>
    <row r="9" spans="1:36" ht="12.95" customHeight="1" x14ac:dyDescent="0.15">
      <c r="A9" s="59">
        <v>966</v>
      </c>
      <c r="B9" s="77" t="s">
        <v>118</v>
      </c>
      <c r="C9" s="77"/>
      <c r="D9" s="59">
        <v>6</v>
      </c>
      <c r="E9" s="59">
        <v>9</v>
      </c>
      <c r="F9" s="4">
        <f t="shared" si="0"/>
        <v>0.01</v>
      </c>
      <c r="G9" s="5" t="s">
        <v>100</v>
      </c>
      <c r="H9" s="59" t="s">
        <v>156</v>
      </c>
      <c r="I9" s="5"/>
      <c r="J9" s="1" t="s">
        <v>15</v>
      </c>
      <c r="K9" s="60">
        <f t="shared" si="1"/>
        <v>0.02</v>
      </c>
      <c r="L9" s="60">
        <f t="shared" si="2"/>
        <v>0.02</v>
      </c>
      <c r="M9" s="60">
        <f t="shared" si="3"/>
        <v>0.02</v>
      </c>
      <c r="N9" s="60">
        <f t="shared" si="4"/>
        <v>0.02</v>
      </c>
      <c r="O9" s="60">
        <f t="shared" si="5"/>
        <v>0.02</v>
      </c>
      <c r="P9" s="60">
        <f t="shared" si="26"/>
        <v>0.02</v>
      </c>
      <c r="Q9" s="60">
        <f t="shared" si="6"/>
        <v>0.01</v>
      </c>
      <c r="R9" s="60">
        <f t="shared" si="7"/>
        <v>0.01</v>
      </c>
      <c r="S9" s="60">
        <f t="shared" si="8"/>
        <v>0.02</v>
      </c>
      <c r="T9" s="60">
        <f t="shared" si="9"/>
        <v>0.02</v>
      </c>
      <c r="U9" s="60">
        <f t="shared" si="10"/>
        <v>0.01</v>
      </c>
      <c r="V9" s="60">
        <f t="shared" si="11"/>
        <v>0.01</v>
      </c>
      <c r="W9" s="60">
        <f t="shared" si="12"/>
        <v>0.02</v>
      </c>
      <c r="X9" s="60">
        <f t="shared" si="13"/>
        <v>0.02</v>
      </c>
      <c r="Y9" s="60">
        <f t="shared" si="14"/>
        <v>0.01</v>
      </c>
      <c r="Z9" s="60">
        <f t="shared" si="15"/>
        <v>0.01</v>
      </c>
      <c r="AA9" s="60">
        <f t="shared" si="16"/>
        <v>0.01</v>
      </c>
      <c r="AB9" s="60">
        <f t="shared" si="17"/>
        <v>0.01</v>
      </c>
      <c r="AC9" s="60">
        <f t="shared" si="18"/>
        <v>0.01</v>
      </c>
      <c r="AD9" s="60">
        <f t="shared" si="19"/>
        <v>0.02</v>
      </c>
      <c r="AE9" s="60">
        <f t="shared" si="20"/>
        <v>0.01</v>
      </c>
      <c r="AF9" s="60">
        <f t="shared" si="21"/>
        <v>0.01</v>
      </c>
      <c r="AG9" s="60">
        <f t="shared" si="22"/>
        <v>0.01</v>
      </c>
      <c r="AH9" s="60">
        <f t="shared" si="23"/>
        <v>0.01</v>
      </c>
      <c r="AI9" s="60">
        <f t="shared" si="24"/>
        <v>0.02</v>
      </c>
      <c r="AJ9" s="60">
        <f t="shared" si="25"/>
        <v>0.01</v>
      </c>
    </row>
    <row r="10" spans="1:36" ht="12.95" customHeight="1" x14ac:dyDescent="0.15">
      <c r="A10" s="59">
        <v>967</v>
      </c>
      <c r="B10" s="77" t="s">
        <v>152</v>
      </c>
      <c r="C10" s="77"/>
      <c r="D10" s="59">
        <v>6</v>
      </c>
      <c r="E10" s="59">
        <v>6</v>
      </c>
      <c r="F10" s="4">
        <f t="shared" si="0"/>
        <v>0.01</v>
      </c>
      <c r="G10" s="5" t="s">
        <v>100</v>
      </c>
      <c r="H10" s="59" t="s">
        <v>156</v>
      </c>
      <c r="I10" s="5"/>
      <c r="J10" s="1" t="s">
        <v>15</v>
      </c>
      <c r="K10" s="60">
        <f t="shared" si="1"/>
        <v>0.01</v>
      </c>
      <c r="L10" s="60">
        <f t="shared" si="2"/>
        <v>0.01</v>
      </c>
      <c r="M10" s="60">
        <f t="shared" si="3"/>
        <v>0.01</v>
      </c>
      <c r="N10" s="60">
        <f t="shared" si="4"/>
        <v>0.01</v>
      </c>
      <c r="O10" s="60">
        <f t="shared" si="5"/>
        <v>0.01</v>
      </c>
      <c r="P10" s="60">
        <f t="shared" si="26"/>
        <v>0.01</v>
      </c>
      <c r="Q10" s="60">
        <f t="shared" si="6"/>
        <v>0.01</v>
      </c>
      <c r="R10" s="60">
        <f t="shared" si="7"/>
        <v>0.01</v>
      </c>
      <c r="S10" s="60">
        <f t="shared" si="8"/>
        <v>0.01</v>
      </c>
      <c r="T10" s="60">
        <f t="shared" si="9"/>
        <v>0.01</v>
      </c>
      <c r="U10" s="60">
        <f t="shared" si="10"/>
        <v>0.01</v>
      </c>
      <c r="V10" s="60">
        <f t="shared" si="11"/>
        <v>0.01</v>
      </c>
      <c r="W10" s="60">
        <f t="shared" si="12"/>
        <v>0.01</v>
      </c>
      <c r="X10" s="60">
        <f t="shared" si="13"/>
        <v>0.01</v>
      </c>
      <c r="Y10" s="60">
        <f t="shared" si="14"/>
        <v>0.01</v>
      </c>
      <c r="Z10" s="60">
        <f t="shared" si="15"/>
        <v>0.01</v>
      </c>
      <c r="AA10" s="60">
        <f t="shared" si="16"/>
        <v>0.01</v>
      </c>
      <c r="AB10" s="60">
        <f t="shared" si="17"/>
        <v>0.01</v>
      </c>
      <c r="AC10" s="60">
        <f t="shared" si="18"/>
        <v>0.01</v>
      </c>
      <c r="AD10" s="60">
        <f t="shared" si="19"/>
        <v>0.01</v>
      </c>
      <c r="AE10" s="60">
        <f t="shared" si="20"/>
        <v>0.01</v>
      </c>
      <c r="AF10" s="60">
        <f t="shared" si="21"/>
        <v>0.01</v>
      </c>
      <c r="AG10" s="60">
        <f t="shared" si="22"/>
        <v>0.01</v>
      </c>
      <c r="AH10" s="60">
        <f t="shared" si="23"/>
        <v>0.01</v>
      </c>
      <c r="AI10" s="60">
        <f t="shared" si="24"/>
        <v>0.01</v>
      </c>
      <c r="AJ10" s="60">
        <f t="shared" si="25"/>
        <v>0.01</v>
      </c>
    </row>
    <row r="11" spans="1:36" ht="12.95" customHeight="1" x14ac:dyDescent="0.15">
      <c r="A11" s="59">
        <v>968</v>
      </c>
      <c r="B11" s="77" t="s">
        <v>153</v>
      </c>
      <c r="C11" s="77"/>
      <c r="D11" s="59">
        <v>10</v>
      </c>
      <c r="E11" s="59">
        <v>10</v>
      </c>
      <c r="F11" s="4">
        <f t="shared" si="0"/>
        <v>0.04</v>
      </c>
      <c r="G11" s="5"/>
      <c r="H11" s="59"/>
      <c r="I11" s="59"/>
      <c r="J11" s="1" t="s">
        <v>15</v>
      </c>
      <c r="K11" s="60">
        <f t="shared" si="1"/>
        <v>0.04</v>
      </c>
      <c r="L11" s="60">
        <f t="shared" si="2"/>
        <v>0.04</v>
      </c>
      <c r="M11" s="60">
        <f t="shared" si="3"/>
        <v>0.04</v>
      </c>
      <c r="N11" s="60">
        <f t="shared" si="4"/>
        <v>0.05</v>
      </c>
      <c r="O11" s="60">
        <f t="shared" si="5"/>
        <v>0.05</v>
      </c>
      <c r="P11" s="60">
        <f t="shared" si="26"/>
        <v>0.04</v>
      </c>
      <c r="Q11" s="60">
        <f t="shared" si="6"/>
        <v>0.04</v>
      </c>
      <c r="R11" s="60">
        <f t="shared" si="7"/>
        <v>0.04</v>
      </c>
      <c r="S11" s="60">
        <f t="shared" si="8"/>
        <v>0.04</v>
      </c>
      <c r="T11" s="60">
        <f t="shared" si="9"/>
        <v>0.04</v>
      </c>
      <c r="U11" s="60">
        <f t="shared" si="10"/>
        <v>0.04</v>
      </c>
      <c r="V11" s="60">
        <f t="shared" si="11"/>
        <v>0.04</v>
      </c>
      <c r="W11" s="60">
        <f t="shared" si="12"/>
        <v>0.04</v>
      </c>
      <c r="X11" s="60">
        <f t="shared" si="13"/>
        <v>0.04</v>
      </c>
      <c r="Y11" s="60">
        <f t="shared" si="14"/>
        <v>0.04</v>
      </c>
      <c r="Z11" s="60">
        <f t="shared" si="15"/>
        <v>0.04</v>
      </c>
      <c r="AA11" s="60">
        <f t="shared" si="16"/>
        <v>0.04</v>
      </c>
      <c r="AB11" s="60">
        <f t="shared" si="17"/>
        <v>0.04</v>
      </c>
      <c r="AC11" s="60">
        <f t="shared" si="18"/>
        <v>0.04</v>
      </c>
      <c r="AD11" s="60">
        <f t="shared" si="19"/>
        <v>0.06</v>
      </c>
      <c r="AE11" s="60">
        <f t="shared" si="20"/>
        <v>0.04</v>
      </c>
      <c r="AF11" s="60">
        <f t="shared" si="21"/>
        <v>0.04</v>
      </c>
      <c r="AG11" s="60">
        <f t="shared" si="22"/>
        <v>0.04</v>
      </c>
      <c r="AH11" s="60">
        <f t="shared" si="23"/>
        <v>0.04</v>
      </c>
      <c r="AI11" s="60">
        <f t="shared" si="24"/>
        <v>0.04</v>
      </c>
      <c r="AJ11" s="60">
        <f t="shared" si="25"/>
        <v>0.04</v>
      </c>
    </row>
    <row r="12" spans="1:36" ht="12.95" customHeight="1" x14ac:dyDescent="0.15">
      <c r="A12" s="59">
        <v>969</v>
      </c>
      <c r="B12" s="77" t="s">
        <v>115</v>
      </c>
      <c r="C12" s="77"/>
      <c r="D12" s="59">
        <v>8</v>
      </c>
      <c r="E12" s="59">
        <v>8</v>
      </c>
      <c r="F12" s="4">
        <f t="shared" si="0"/>
        <v>0.02</v>
      </c>
      <c r="G12" s="5"/>
      <c r="H12" s="59" t="s">
        <v>156</v>
      </c>
      <c r="I12" s="5"/>
      <c r="J12" s="1" t="s">
        <v>15</v>
      </c>
      <c r="K12" s="60">
        <f t="shared" si="1"/>
        <v>0.02</v>
      </c>
      <c r="L12" s="60">
        <f t="shared" si="2"/>
        <v>0.02</v>
      </c>
      <c r="M12" s="60">
        <f t="shared" si="3"/>
        <v>0.02</v>
      </c>
      <c r="N12" s="60">
        <f t="shared" si="4"/>
        <v>0.02</v>
      </c>
      <c r="O12" s="60">
        <f t="shared" si="5"/>
        <v>0.02</v>
      </c>
      <c r="P12" s="60">
        <f t="shared" si="26"/>
        <v>0.02</v>
      </c>
      <c r="Q12" s="60">
        <f t="shared" si="6"/>
        <v>0.02</v>
      </c>
      <c r="R12" s="60">
        <f t="shared" si="7"/>
        <v>0.02</v>
      </c>
      <c r="S12" s="60">
        <f t="shared" si="8"/>
        <v>0.02</v>
      </c>
      <c r="T12" s="60">
        <f t="shared" si="9"/>
        <v>0.02</v>
      </c>
      <c r="U12" s="60">
        <f t="shared" si="10"/>
        <v>0.02</v>
      </c>
      <c r="V12" s="60">
        <f t="shared" si="11"/>
        <v>0.02</v>
      </c>
      <c r="W12" s="60">
        <f t="shared" si="12"/>
        <v>0.02</v>
      </c>
      <c r="X12" s="60">
        <f t="shared" si="13"/>
        <v>0.02</v>
      </c>
      <c r="Y12" s="60">
        <f t="shared" si="14"/>
        <v>0.02</v>
      </c>
      <c r="Z12" s="60">
        <f t="shared" si="15"/>
        <v>0.02</v>
      </c>
      <c r="AA12" s="60">
        <f t="shared" si="16"/>
        <v>0.02</v>
      </c>
      <c r="AB12" s="60">
        <f t="shared" si="17"/>
        <v>0.02</v>
      </c>
      <c r="AC12" s="60">
        <f t="shared" si="18"/>
        <v>0.02</v>
      </c>
      <c r="AD12" s="60">
        <f t="shared" si="19"/>
        <v>0.03</v>
      </c>
      <c r="AE12" s="60">
        <f t="shared" si="20"/>
        <v>0.02</v>
      </c>
      <c r="AF12" s="60">
        <f t="shared" si="21"/>
        <v>0.02</v>
      </c>
      <c r="AG12" s="60">
        <f t="shared" si="22"/>
        <v>0.02</v>
      </c>
      <c r="AH12" s="60">
        <f t="shared" si="23"/>
        <v>0.02</v>
      </c>
      <c r="AI12" s="60">
        <f t="shared" si="24"/>
        <v>0.02</v>
      </c>
      <c r="AJ12" s="60">
        <f t="shared" si="25"/>
        <v>0.02</v>
      </c>
    </row>
    <row r="13" spans="1:36" ht="12.95" customHeight="1" x14ac:dyDescent="0.15">
      <c r="A13" s="59">
        <v>970</v>
      </c>
      <c r="B13" s="77" t="s">
        <v>153</v>
      </c>
      <c r="C13" s="77"/>
      <c r="D13" s="59">
        <v>10</v>
      </c>
      <c r="E13" s="59">
        <v>9</v>
      </c>
      <c r="F13" s="4">
        <f t="shared" si="0"/>
        <v>0.04</v>
      </c>
      <c r="G13" s="5"/>
      <c r="H13" s="69" t="s">
        <v>51</v>
      </c>
      <c r="I13" s="5"/>
      <c r="J13" s="1" t="s">
        <v>15</v>
      </c>
      <c r="K13" s="60">
        <f t="shared" si="1"/>
        <v>0.04</v>
      </c>
      <c r="L13" s="60">
        <f t="shared" si="2"/>
        <v>0.04</v>
      </c>
      <c r="M13" s="60">
        <f t="shared" si="3"/>
        <v>0.04</v>
      </c>
      <c r="N13" s="60">
        <f t="shared" si="4"/>
        <v>0.04</v>
      </c>
      <c r="O13" s="60">
        <f t="shared" si="5"/>
        <v>0.04</v>
      </c>
      <c r="P13" s="60">
        <f t="shared" si="26"/>
        <v>0.04</v>
      </c>
      <c r="Q13" s="60">
        <f t="shared" si="6"/>
        <v>0.04</v>
      </c>
      <c r="R13" s="60">
        <f t="shared" si="7"/>
        <v>0.04</v>
      </c>
      <c r="S13" s="60">
        <f t="shared" si="8"/>
        <v>0.04</v>
      </c>
      <c r="T13" s="60">
        <f t="shared" si="9"/>
        <v>0.04</v>
      </c>
      <c r="U13" s="60">
        <f t="shared" si="10"/>
        <v>0.04</v>
      </c>
      <c r="V13" s="60">
        <f t="shared" si="11"/>
        <v>0.04</v>
      </c>
      <c r="W13" s="60">
        <f t="shared" si="12"/>
        <v>0.04</v>
      </c>
      <c r="X13" s="60">
        <f t="shared" si="13"/>
        <v>0.04</v>
      </c>
      <c r="Y13" s="60">
        <f t="shared" si="14"/>
        <v>0.03</v>
      </c>
      <c r="Z13" s="60">
        <f t="shared" si="15"/>
        <v>0.04</v>
      </c>
      <c r="AA13" s="60">
        <f t="shared" si="16"/>
        <v>0.04</v>
      </c>
      <c r="AB13" s="60">
        <f t="shared" si="17"/>
        <v>0.04</v>
      </c>
      <c r="AC13" s="60">
        <f t="shared" si="18"/>
        <v>0.04</v>
      </c>
      <c r="AD13" s="60">
        <f t="shared" si="19"/>
        <v>0.05</v>
      </c>
      <c r="AE13" s="60">
        <f t="shared" si="20"/>
        <v>0.03</v>
      </c>
      <c r="AF13" s="60">
        <f t="shared" si="21"/>
        <v>0.04</v>
      </c>
      <c r="AG13" s="60">
        <f t="shared" si="22"/>
        <v>0.04</v>
      </c>
      <c r="AH13" s="60">
        <f t="shared" si="23"/>
        <v>0.03</v>
      </c>
      <c r="AI13" s="60">
        <f t="shared" si="24"/>
        <v>0.04</v>
      </c>
      <c r="AJ13" s="60">
        <f t="shared" si="25"/>
        <v>0.04</v>
      </c>
    </row>
    <row r="14" spans="1:36" ht="12.95" customHeight="1" x14ac:dyDescent="0.15">
      <c r="A14" s="59">
        <v>971</v>
      </c>
      <c r="B14" s="77" t="s">
        <v>115</v>
      </c>
      <c r="C14" s="77"/>
      <c r="D14" s="59">
        <v>8</v>
      </c>
      <c r="E14" s="59">
        <v>9</v>
      </c>
      <c r="F14" s="4">
        <f t="shared" si="0"/>
        <v>0.02</v>
      </c>
      <c r="G14" s="5"/>
      <c r="H14" s="59" t="s">
        <v>156</v>
      </c>
      <c r="I14" s="59"/>
      <c r="J14" s="1" t="s">
        <v>15</v>
      </c>
      <c r="K14" s="60">
        <f t="shared" si="1"/>
        <v>0.03</v>
      </c>
      <c r="L14" s="60">
        <f t="shared" si="2"/>
        <v>0.03</v>
      </c>
      <c r="M14" s="60">
        <f t="shared" si="3"/>
        <v>0.03</v>
      </c>
      <c r="N14" s="60">
        <f t="shared" si="4"/>
        <v>0.03</v>
      </c>
      <c r="O14" s="60">
        <f t="shared" si="5"/>
        <v>0.03</v>
      </c>
      <c r="P14" s="60">
        <f t="shared" si="26"/>
        <v>0.03</v>
      </c>
      <c r="Q14" s="60">
        <f t="shared" si="6"/>
        <v>0.03</v>
      </c>
      <c r="R14" s="60">
        <f t="shared" si="7"/>
        <v>0.02</v>
      </c>
      <c r="S14" s="60">
        <f t="shared" si="8"/>
        <v>0.03</v>
      </c>
      <c r="T14" s="60">
        <f t="shared" si="9"/>
        <v>0.03</v>
      </c>
      <c r="U14" s="60">
        <f t="shared" si="10"/>
        <v>0.03</v>
      </c>
      <c r="V14" s="60">
        <f t="shared" si="11"/>
        <v>0.03</v>
      </c>
      <c r="W14" s="60">
        <f t="shared" si="12"/>
        <v>0.03</v>
      </c>
      <c r="X14" s="60">
        <f t="shared" si="13"/>
        <v>0.03</v>
      </c>
      <c r="Y14" s="60">
        <f t="shared" si="14"/>
        <v>0.02</v>
      </c>
      <c r="Z14" s="60">
        <f t="shared" si="15"/>
        <v>0.03</v>
      </c>
      <c r="AA14" s="60">
        <f t="shared" si="16"/>
        <v>0.02</v>
      </c>
      <c r="AB14" s="60">
        <f t="shared" si="17"/>
        <v>0.02</v>
      </c>
      <c r="AC14" s="60">
        <f t="shared" si="18"/>
        <v>0.02</v>
      </c>
      <c r="AD14" s="60">
        <f t="shared" si="19"/>
        <v>0.03</v>
      </c>
      <c r="AE14" s="60">
        <f t="shared" si="20"/>
        <v>0.02</v>
      </c>
      <c r="AF14" s="60">
        <f t="shared" si="21"/>
        <v>0.02</v>
      </c>
      <c r="AG14" s="60">
        <f t="shared" si="22"/>
        <v>0.02</v>
      </c>
      <c r="AH14" s="60">
        <f t="shared" si="23"/>
        <v>0.02</v>
      </c>
      <c r="AI14" s="60">
        <f t="shared" si="24"/>
        <v>0.03</v>
      </c>
      <c r="AJ14" s="60">
        <f t="shared" si="25"/>
        <v>0.02</v>
      </c>
    </row>
    <row r="15" spans="1:36" ht="12.95" customHeight="1" x14ac:dyDescent="0.15">
      <c r="A15" s="59">
        <v>972</v>
      </c>
      <c r="B15" s="77" t="s">
        <v>115</v>
      </c>
      <c r="C15" s="77"/>
      <c r="D15" s="59">
        <v>20</v>
      </c>
      <c r="E15" s="59">
        <v>14</v>
      </c>
      <c r="F15" s="4">
        <f t="shared" si="0"/>
        <v>0.2</v>
      </c>
      <c r="G15" s="5"/>
      <c r="H15" s="59"/>
      <c r="I15" s="59"/>
      <c r="J15" s="1" t="s">
        <v>15</v>
      </c>
      <c r="K15" s="60">
        <f t="shared" si="1"/>
        <v>0.2</v>
      </c>
      <c r="L15" s="60">
        <f t="shared" si="2"/>
        <v>0.22</v>
      </c>
      <c r="M15" s="60">
        <f t="shared" si="3"/>
        <v>0.22</v>
      </c>
      <c r="N15" s="60">
        <f t="shared" si="4"/>
        <v>0.22</v>
      </c>
      <c r="O15" s="60">
        <f t="shared" si="5"/>
        <v>0.22</v>
      </c>
      <c r="P15" s="60">
        <f t="shared" si="26"/>
        <v>0.22</v>
      </c>
      <c r="Q15" s="60">
        <f t="shared" si="6"/>
        <v>0.2</v>
      </c>
      <c r="R15" s="60">
        <f t="shared" si="7"/>
        <v>0.22</v>
      </c>
      <c r="S15" s="60">
        <f t="shared" si="8"/>
        <v>0.22</v>
      </c>
      <c r="T15" s="60">
        <f t="shared" si="9"/>
        <v>0.22</v>
      </c>
      <c r="U15" s="60">
        <f t="shared" si="10"/>
        <v>0.22</v>
      </c>
      <c r="V15" s="60">
        <f t="shared" si="11"/>
        <v>0.23</v>
      </c>
      <c r="W15" s="60">
        <f t="shared" si="12"/>
        <v>0.22</v>
      </c>
      <c r="X15" s="60">
        <f t="shared" si="13"/>
        <v>0.22</v>
      </c>
      <c r="Y15" s="60">
        <f t="shared" si="14"/>
        <v>0.2</v>
      </c>
      <c r="Z15" s="60">
        <f t="shared" si="15"/>
        <v>0.22</v>
      </c>
      <c r="AA15" s="60">
        <f t="shared" si="16"/>
        <v>0.2</v>
      </c>
      <c r="AB15" s="60">
        <f t="shared" si="17"/>
        <v>0.22</v>
      </c>
      <c r="AC15" s="60">
        <f t="shared" si="18"/>
        <v>0.22</v>
      </c>
      <c r="AD15" s="60">
        <f t="shared" si="19"/>
        <v>0.25</v>
      </c>
      <c r="AE15" s="60">
        <f t="shared" si="20"/>
        <v>0.2</v>
      </c>
      <c r="AF15" s="60">
        <f t="shared" si="21"/>
        <v>0.22</v>
      </c>
      <c r="AG15" s="60">
        <f t="shared" si="22"/>
        <v>0.2</v>
      </c>
      <c r="AH15" s="60">
        <f t="shared" si="23"/>
        <v>0.2</v>
      </c>
      <c r="AI15" s="60">
        <f t="shared" si="24"/>
        <v>0.22</v>
      </c>
      <c r="AJ15" s="60">
        <f t="shared" si="25"/>
        <v>0.2</v>
      </c>
    </row>
    <row r="16" spans="1:36" ht="12.95" customHeight="1" x14ac:dyDescent="0.15">
      <c r="A16" s="59">
        <v>973</v>
      </c>
      <c r="B16" s="77" t="s">
        <v>154</v>
      </c>
      <c r="C16" s="77"/>
      <c r="D16" s="59">
        <v>14</v>
      </c>
      <c r="E16" s="59">
        <v>13</v>
      </c>
      <c r="F16" s="4">
        <f t="shared" si="0"/>
        <v>0.09</v>
      </c>
      <c r="G16" s="5"/>
      <c r="H16" s="59"/>
      <c r="I16" s="59"/>
      <c r="J16" s="1" t="s">
        <v>15</v>
      </c>
      <c r="K16" s="60">
        <f t="shared" si="1"/>
        <v>0.1</v>
      </c>
      <c r="L16" s="60">
        <f t="shared" si="2"/>
        <v>0.11</v>
      </c>
      <c r="M16" s="60">
        <f t="shared" si="3"/>
        <v>0.11</v>
      </c>
      <c r="N16" s="60">
        <f t="shared" si="4"/>
        <v>0.11</v>
      </c>
      <c r="O16" s="60">
        <f t="shared" si="5"/>
        <v>0.11</v>
      </c>
      <c r="P16" s="60">
        <f t="shared" si="26"/>
        <v>0.11</v>
      </c>
      <c r="Q16" s="60">
        <f t="shared" si="6"/>
        <v>0.1</v>
      </c>
      <c r="R16" s="60">
        <f t="shared" si="7"/>
        <v>0.1</v>
      </c>
      <c r="S16" s="60">
        <f t="shared" si="8"/>
        <v>0.11</v>
      </c>
      <c r="T16" s="60">
        <f t="shared" si="9"/>
        <v>0.11</v>
      </c>
      <c r="U16" s="60">
        <f t="shared" si="10"/>
        <v>0.1</v>
      </c>
      <c r="V16" s="60">
        <f t="shared" si="11"/>
        <v>0.11</v>
      </c>
      <c r="W16" s="60">
        <f t="shared" si="12"/>
        <v>0.11</v>
      </c>
      <c r="X16" s="60">
        <f t="shared" si="13"/>
        <v>0.11</v>
      </c>
      <c r="Y16" s="60">
        <f t="shared" si="14"/>
        <v>0.09</v>
      </c>
      <c r="Z16" s="60">
        <f t="shared" si="15"/>
        <v>0.11</v>
      </c>
      <c r="AA16" s="60">
        <f t="shared" si="16"/>
        <v>0.1</v>
      </c>
      <c r="AB16" s="60">
        <f t="shared" si="17"/>
        <v>0.1</v>
      </c>
      <c r="AC16" s="60">
        <f t="shared" si="18"/>
        <v>0.1</v>
      </c>
      <c r="AD16" s="60">
        <f t="shared" si="19"/>
        <v>0.13</v>
      </c>
      <c r="AE16" s="60">
        <f t="shared" si="20"/>
        <v>0.09</v>
      </c>
      <c r="AF16" s="60">
        <f t="shared" si="21"/>
        <v>0.1</v>
      </c>
      <c r="AG16" s="60">
        <f t="shared" si="22"/>
        <v>0.09</v>
      </c>
      <c r="AH16" s="60">
        <f t="shared" si="23"/>
        <v>0.09</v>
      </c>
      <c r="AI16" s="60">
        <f t="shared" si="24"/>
        <v>0.11</v>
      </c>
      <c r="AJ16" s="60">
        <f t="shared" si="25"/>
        <v>0.09</v>
      </c>
    </row>
    <row r="17" spans="1:36" ht="12.95" customHeight="1" x14ac:dyDescent="0.15">
      <c r="A17" s="59">
        <v>974</v>
      </c>
      <c r="B17" s="77" t="s">
        <v>154</v>
      </c>
      <c r="C17" s="77"/>
      <c r="D17" s="59">
        <v>10</v>
      </c>
      <c r="E17" s="59">
        <v>10</v>
      </c>
      <c r="F17" s="4">
        <f t="shared" si="0"/>
        <v>0.04</v>
      </c>
      <c r="G17" s="5"/>
      <c r="H17" s="59" t="s">
        <v>156</v>
      </c>
      <c r="I17" s="59"/>
      <c r="J17" s="1" t="s">
        <v>15</v>
      </c>
      <c r="K17" s="60">
        <f t="shared" si="1"/>
        <v>0.04</v>
      </c>
      <c r="L17" s="60">
        <f t="shared" si="2"/>
        <v>0.04</v>
      </c>
      <c r="M17" s="60">
        <f t="shared" si="3"/>
        <v>0.04</v>
      </c>
      <c r="N17" s="60">
        <f t="shared" si="4"/>
        <v>0.05</v>
      </c>
      <c r="O17" s="60">
        <f t="shared" si="5"/>
        <v>0.05</v>
      </c>
      <c r="P17" s="60">
        <f t="shared" si="26"/>
        <v>0.04</v>
      </c>
      <c r="Q17" s="60">
        <f t="shared" si="6"/>
        <v>0.04</v>
      </c>
      <c r="R17" s="60">
        <f t="shared" si="7"/>
        <v>0.04</v>
      </c>
      <c r="S17" s="60">
        <f t="shared" si="8"/>
        <v>0.04</v>
      </c>
      <c r="T17" s="60">
        <f t="shared" si="9"/>
        <v>0.04</v>
      </c>
      <c r="U17" s="60">
        <f t="shared" si="10"/>
        <v>0.04</v>
      </c>
      <c r="V17" s="60">
        <f t="shared" si="11"/>
        <v>0.04</v>
      </c>
      <c r="W17" s="60">
        <f t="shared" si="12"/>
        <v>0.04</v>
      </c>
      <c r="X17" s="60">
        <f t="shared" si="13"/>
        <v>0.04</v>
      </c>
      <c r="Y17" s="60">
        <f t="shared" si="14"/>
        <v>0.04</v>
      </c>
      <c r="Z17" s="60">
        <f t="shared" si="15"/>
        <v>0.04</v>
      </c>
      <c r="AA17" s="60">
        <f t="shared" si="16"/>
        <v>0.04</v>
      </c>
      <c r="AB17" s="60">
        <f t="shared" si="17"/>
        <v>0.04</v>
      </c>
      <c r="AC17" s="60">
        <f t="shared" si="18"/>
        <v>0.04</v>
      </c>
      <c r="AD17" s="60">
        <f t="shared" si="19"/>
        <v>0.06</v>
      </c>
      <c r="AE17" s="60">
        <f t="shared" si="20"/>
        <v>0.04</v>
      </c>
      <c r="AF17" s="60">
        <f t="shared" si="21"/>
        <v>0.04</v>
      </c>
      <c r="AG17" s="60">
        <f t="shared" si="22"/>
        <v>0.04</v>
      </c>
      <c r="AH17" s="60">
        <f t="shared" si="23"/>
        <v>0.04</v>
      </c>
      <c r="AI17" s="60">
        <f t="shared" si="24"/>
        <v>0.04</v>
      </c>
      <c r="AJ17" s="60">
        <f t="shared" si="25"/>
        <v>0.04</v>
      </c>
    </row>
    <row r="18" spans="1:36" ht="12.95" customHeight="1" x14ac:dyDescent="0.15">
      <c r="A18" s="59">
        <v>975</v>
      </c>
      <c r="B18" s="77" t="s">
        <v>115</v>
      </c>
      <c r="C18" s="77"/>
      <c r="D18" s="59">
        <v>8</v>
      </c>
      <c r="E18" s="59">
        <v>10</v>
      </c>
      <c r="F18" s="4">
        <f t="shared" si="0"/>
        <v>0.03</v>
      </c>
      <c r="G18" s="5"/>
      <c r="H18" s="59" t="s">
        <v>156</v>
      </c>
      <c r="I18" s="59"/>
      <c r="J18" s="1" t="s">
        <v>15</v>
      </c>
      <c r="K18" s="60">
        <f t="shared" si="1"/>
        <v>0.03</v>
      </c>
      <c r="L18" s="60">
        <f t="shared" si="2"/>
        <v>0.03</v>
      </c>
      <c r="M18" s="60">
        <f t="shared" si="3"/>
        <v>0.03</v>
      </c>
      <c r="N18" s="60">
        <f t="shared" si="4"/>
        <v>0.03</v>
      </c>
      <c r="O18" s="60">
        <f t="shared" si="5"/>
        <v>0.03</v>
      </c>
      <c r="P18" s="60">
        <f t="shared" si="26"/>
        <v>0.03</v>
      </c>
      <c r="Q18" s="60">
        <f t="shared" si="6"/>
        <v>0.03</v>
      </c>
      <c r="R18" s="60">
        <f t="shared" si="7"/>
        <v>0.03</v>
      </c>
      <c r="S18" s="60">
        <f t="shared" si="8"/>
        <v>0.03</v>
      </c>
      <c r="T18" s="60">
        <f t="shared" si="9"/>
        <v>0.03</v>
      </c>
      <c r="U18" s="60">
        <f t="shared" si="10"/>
        <v>0.03</v>
      </c>
      <c r="V18" s="60">
        <f t="shared" si="11"/>
        <v>0.03</v>
      </c>
      <c r="W18" s="60">
        <f t="shared" si="12"/>
        <v>0.03</v>
      </c>
      <c r="X18" s="60">
        <f t="shared" si="13"/>
        <v>0.03</v>
      </c>
      <c r="Y18" s="60">
        <f t="shared" si="14"/>
        <v>0.02</v>
      </c>
      <c r="Z18" s="60">
        <f t="shared" si="15"/>
        <v>0.03</v>
      </c>
      <c r="AA18" s="60">
        <f t="shared" si="16"/>
        <v>0.03</v>
      </c>
      <c r="AB18" s="60">
        <f t="shared" si="17"/>
        <v>0.03</v>
      </c>
      <c r="AC18" s="60">
        <f t="shared" si="18"/>
        <v>0.03</v>
      </c>
      <c r="AD18" s="60">
        <f t="shared" si="19"/>
        <v>0.04</v>
      </c>
      <c r="AE18" s="60">
        <f t="shared" si="20"/>
        <v>0.02</v>
      </c>
      <c r="AF18" s="60">
        <f t="shared" si="21"/>
        <v>0.03</v>
      </c>
      <c r="AG18" s="60">
        <f t="shared" si="22"/>
        <v>0.03</v>
      </c>
      <c r="AH18" s="60">
        <f t="shared" si="23"/>
        <v>0.02</v>
      </c>
      <c r="AI18" s="60">
        <f t="shared" si="24"/>
        <v>0.03</v>
      </c>
      <c r="AJ18" s="60">
        <f t="shared" si="25"/>
        <v>0.03</v>
      </c>
    </row>
    <row r="19" spans="1:36" ht="12.95" customHeight="1" x14ac:dyDescent="0.15">
      <c r="A19" s="59">
        <v>976</v>
      </c>
      <c r="B19" s="77" t="s">
        <v>115</v>
      </c>
      <c r="C19" s="77"/>
      <c r="D19" s="59">
        <v>16</v>
      </c>
      <c r="E19" s="59">
        <v>14</v>
      </c>
      <c r="F19" s="4">
        <f t="shared" si="0"/>
        <v>0.13</v>
      </c>
      <c r="G19" s="5"/>
      <c r="H19" s="59" t="s">
        <v>156</v>
      </c>
      <c r="I19" s="59"/>
      <c r="J19" s="1" t="s">
        <v>15</v>
      </c>
      <c r="K19" s="60">
        <f t="shared" si="1"/>
        <v>0.14000000000000001</v>
      </c>
      <c r="L19" s="60">
        <f t="shared" si="2"/>
        <v>0.15</v>
      </c>
      <c r="M19" s="60">
        <f t="shared" si="3"/>
        <v>0.15</v>
      </c>
      <c r="N19" s="60">
        <f t="shared" si="4"/>
        <v>0.15</v>
      </c>
      <c r="O19" s="60">
        <f t="shared" si="5"/>
        <v>0.15</v>
      </c>
      <c r="P19" s="60">
        <f t="shared" si="26"/>
        <v>0.15</v>
      </c>
      <c r="Q19" s="60">
        <f t="shared" si="6"/>
        <v>0.14000000000000001</v>
      </c>
      <c r="R19" s="60">
        <f t="shared" si="7"/>
        <v>0.14000000000000001</v>
      </c>
      <c r="S19" s="60">
        <f t="shared" si="8"/>
        <v>0.15</v>
      </c>
      <c r="T19" s="60">
        <f t="shared" si="9"/>
        <v>0.15</v>
      </c>
      <c r="U19" s="60">
        <f t="shared" si="10"/>
        <v>0.14000000000000001</v>
      </c>
      <c r="V19" s="60">
        <f t="shared" si="11"/>
        <v>0.15</v>
      </c>
      <c r="W19" s="60">
        <f t="shared" si="12"/>
        <v>0.14000000000000001</v>
      </c>
      <c r="X19" s="60">
        <f t="shared" si="13"/>
        <v>0.15</v>
      </c>
      <c r="Y19" s="60">
        <f t="shared" si="14"/>
        <v>0.13</v>
      </c>
      <c r="Z19" s="60">
        <f t="shared" si="15"/>
        <v>0.14000000000000001</v>
      </c>
      <c r="AA19" s="60">
        <f t="shared" si="16"/>
        <v>0.13</v>
      </c>
      <c r="AB19" s="60">
        <f t="shared" si="17"/>
        <v>0.14000000000000001</v>
      </c>
      <c r="AC19" s="60">
        <f t="shared" si="18"/>
        <v>0.15</v>
      </c>
      <c r="AD19" s="60">
        <f t="shared" si="19"/>
        <v>0.17</v>
      </c>
      <c r="AE19" s="60">
        <f t="shared" si="20"/>
        <v>0.13</v>
      </c>
      <c r="AF19" s="60">
        <f t="shared" si="21"/>
        <v>0.14000000000000001</v>
      </c>
      <c r="AG19" s="60">
        <f t="shared" si="22"/>
        <v>0.13</v>
      </c>
      <c r="AH19" s="60">
        <f t="shared" si="23"/>
        <v>0.13</v>
      </c>
      <c r="AI19" s="60">
        <f t="shared" si="24"/>
        <v>0.15</v>
      </c>
      <c r="AJ19" s="60">
        <f t="shared" si="25"/>
        <v>0.13</v>
      </c>
    </row>
    <row r="20" spans="1:36" ht="12.95" customHeight="1" x14ac:dyDescent="0.15">
      <c r="A20" s="59">
        <v>977</v>
      </c>
      <c r="B20" s="77" t="s">
        <v>115</v>
      </c>
      <c r="C20" s="77"/>
      <c r="D20" s="59">
        <v>12</v>
      </c>
      <c r="E20" s="59">
        <v>12</v>
      </c>
      <c r="F20" s="4">
        <f t="shared" si="0"/>
        <v>7.0000000000000007E-2</v>
      </c>
      <c r="G20" s="5"/>
      <c r="H20" s="59" t="s">
        <v>156</v>
      </c>
      <c r="I20" s="59"/>
      <c r="J20" s="1" t="s">
        <v>15</v>
      </c>
      <c r="K20" s="60">
        <f t="shared" si="1"/>
        <v>7.0000000000000007E-2</v>
      </c>
      <c r="L20" s="60">
        <f t="shared" si="2"/>
        <v>7.0000000000000007E-2</v>
      </c>
      <c r="M20" s="60">
        <f t="shared" si="3"/>
        <v>7.0000000000000007E-2</v>
      </c>
      <c r="N20" s="60">
        <f t="shared" si="4"/>
        <v>0.08</v>
      </c>
      <c r="O20" s="60">
        <f t="shared" si="5"/>
        <v>0.08</v>
      </c>
      <c r="P20" s="60">
        <f t="shared" si="26"/>
        <v>7.0000000000000007E-2</v>
      </c>
      <c r="Q20" s="60">
        <f t="shared" si="6"/>
        <v>7.0000000000000007E-2</v>
      </c>
      <c r="R20" s="60">
        <f t="shared" si="7"/>
        <v>7.0000000000000007E-2</v>
      </c>
      <c r="S20" s="60">
        <f t="shared" si="8"/>
        <v>7.0000000000000007E-2</v>
      </c>
      <c r="T20" s="60">
        <f t="shared" si="9"/>
        <v>7.0000000000000007E-2</v>
      </c>
      <c r="U20" s="60">
        <f t="shared" si="10"/>
        <v>7.0000000000000007E-2</v>
      </c>
      <c r="V20" s="60">
        <f t="shared" si="11"/>
        <v>7.0000000000000007E-2</v>
      </c>
      <c r="W20" s="60">
        <f t="shared" si="12"/>
        <v>7.0000000000000007E-2</v>
      </c>
      <c r="X20" s="60">
        <f t="shared" si="13"/>
        <v>7.0000000000000007E-2</v>
      </c>
      <c r="Y20" s="60">
        <f t="shared" si="14"/>
        <v>0.06</v>
      </c>
      <c r="Z20" s="60">
        <f t="shared" si="15"/>
        <v>7.0000000000000007E-2</v>
      </c>
      <c r="AA20" s="60">
        <f t="shared" si="16"/>
        <v>7.0000000000000007E-2</v>
      </c>
      <c r="AB20" s="60">
        <f t="shared" si="17"/>
        <v>7.0000000000000007E-2</v>
      </c>
      <c r="AC20" s="60">
        <f t="shared" si="18"/>
        <v>7.0000000000000007E-2</v>
      </c>
      <c r="AD20" s="60">
        <f t="shared" si="19"/>
        <v>0.09</v>
      </c>
      <c r="AE20" s="60">
        <f t="shared" si="20"/>
        <v>0.06</v>
      </c>
      <c r="AF20" s="60">
        <f t="shared" si="21"/>
        <v>7.0000000000000007E-2</v>
      </c>
      <c r="AG20" s="60">
        <f t="shared" si="22"/>
        <v>0.06</v>
      </c>
      <c r="AH20" s="60">
        <f t="shared" si="23"/>
        <v>7.0000000000000007E-2</v>
      </c>
      <c r="AI20" s="60">
        <f t="shared" si="24"/>
        <v>7.0000000000000007E-2</v>
      </c>
      <c r="AJ20" s="60">
        <f t="shared" si="25"/>
        <v>7.0000000000000007E-2</v>
      </c>
    </row>
    <row r="21" spans="1:36" ht="12.95" customHeight="1" x14ac:dyDescent="0.15">
      <c r="A21" s="59">
        <v>978</v>
      </c>
      <c r="B21" s="77" t="s">
        <v>115</v>
      </c>
      <c r="C21" s="77"/>
      <c r="D21" s="59">
        <v>16</v>
      </c>
      <c r="E21" s="59">
        <v>15</v>
      </c>
      <c r="F21" s="4">
        <f t="shared" si="0"/>
        <v>0.14000000000000001</v>
      </c>
      <c r="G21" s="5"/>
      <c r="H21" s="59" t="s">
        <v>156</v>
      </c>
      <c r="I21" s="59"/>
      <c r="J21" s="1" t="s">
        <v>15</v>
      </c>
      <c r="K21" s="60">
        <f t="shared" si="1"/>
        <v>0.15</v>
      </c>
      <c r="L21" s="60">
        <f t="shared" si="2"/>
        <v>0.16</v>
      </c>
      <c r="M21" s="60">
        <f t="shared" si="3"/>
        <v>0.16</v>
      </c>
      <c r="N21" s="60">
        <f t="shared" si="4"/>
        <v>0.16</v>
      </c>
      <c r="O21" s="60">
        <f t="shared" si="5"/>
        <v>0.16</v>
      </c>
      <c r="P21" s="60">
        <f t="shared" si="26"/>
        <v>0.16</v>
      </c>
      <c r="Q21" s="60">
        <f t="shared" si="6"/>
        <v>0.15</v>
      </c>
      <c r="R21" s="60">
        <f t="shared" si="7"/>
        <v>0.16</v>
      </c>
      <c r="S21" s="60">
        <f t="shared" si="8"/>
        <v>0.16</v>
      </c>
      <c r="T21" s="60">
        <f t="shared" si="9"/>
        <v>0.16</v>
      </c>
      <c r="U21" s="60">
        <f t="shared" si="10"/>
        <v>0.16</v>
      </c>
      <c r="V21" s="60">
        <f t="shared" si="11"/>
        <v>0.16</v>
      </c>
      <c r="W21" s="60">
        <f t="shared" si="12"/>
        <v>0.15</v>
      </c>
      <c r="X21" s="60">
        <f t="shared" si="13"/>
        <v>0.16</v>
      </c>
      <c r="Y21" s="60">
        <f t="shared" si="14"/>
        <v>0.14000000000000001</v>
      </c>
      <c r="Z21" s="60">
        <f t="shared" si="15"/>
        <v>0.15</v>
      </c>
      <c r="AA21" s="60">
        <f t="shared" si="16"/>
        <v>0.14000000000000001</v>
      </c>
      <c r="AB21" s="60">
        <f t="shared" si="17"/>
        <v>0.15</v>
      </c>
      <c r="AC21" s="60">
        <f t="shared" si="18"/>
        <v>0.16</v>
      </c>
      <c r="AD21" s="60">
        <f t="shared" si="19"/>
        <v>0.19</v>
      </c>
      <c r="AE21" s="60">
        <f t="shared" si="20"/>
        <v>0.14000000000000001</v>
      </c>
      <c r="AF21" s="60">
        <f t="shared" si="21"/>
        <v>0.15</v>
      </c>
      <c r="AG21" s="60">
        <f t="shared" si="22"/>
        <v>0.14000000000000001</v>
      </c>
      <c r="AH21" s="60">
        <f t="shared" si="23"/>
        <v>0.14000000000000001</v>
      </c>
      <c r="AI21" s="60">
        <f t="shared" si="24"/>
        <v>0.16</v>
      </c>
      <c r="AJ21" s="60">
        <f t="shared" si="25"/>
        <v>0.14000000000000001</v>
      </c>
    </row>
    <row r="22" spans="1:36" ht="12.95" customHeight="1" x14ac:dyDescent="0.15">
      <c r="A22" s="59">
        <v>979</v>
      </c>
      <c r="B22" s="77" t="s">
        <v>125</v>
      </c>
      <c r="C22" s="77"/>
      <c r="D22" s="59">
        <v>6</v>
      </c>
      <c r="E22" s="59">
        <v>7</v>
      </c>
      <c r="F22" s="4">
        <f t="shared" si="0"/>
        <v>0.01</v>
      </c>
      <c r="G22" s="5" t="s">
        <v>100</v>
      </c>
      <c r="H22" s="59" t="s">
        <v>156</v>
      </c>
      <c r="I22" s="59"/>
      <c r="J22" s="1" t="s">
        <v>15</v>
      </c>
      <c r="K22" s="60">
        <f t="shared" si="1"/>
        <v>0.01</v>
      </c>
      <c r="L22" s="60">
        <f t="shared" si="2"/>
        <v>0.01</v>
      </c>
      <c r="M22" s="60">
        <f t="shared" si="3"/>
        <v>0.01</v>
      </c>
      <c r="N22" s="60">
        <f t="shared" si="4"/>
        <v>0.01</v>
      </c>
      <c r="O22" s="60">
        <f t="shared" si="5"/>
        <v>0.01</v>
      </c>
      <c r="P22" s="60">
        <f t="shared" si="26"/>
        <v>0.01</v>
      </c>
      <c r="Q22" s="60">
        <f t="shared" si="6"/>
        <v>0.01</v>
      </c>
      <c r="R22" s="60">
        <f t="shared" si="7"/>
        <v>0.01</v>
      </c>
      <c r="S22" s="60">
        <f t="shared" si="8"/>
        <v>0.01</v>
      </c>
      <c r="T22" s="60">
        <f t="shared" si="9"/>
        <v>0.01</v>
      </c>
      <c r="U22" s="60">
        <f t="shared" si="10"/>
        <v>0.01</v>
      </c>
      <c r="V22" s="60">
        <f t="shared" si="11"/>
        <v>0.01</v>
      </c>
      <c r="W22" s="60">
        <f t="shared" si="12"/>
        <v>0.01</v>
      </c>
      <c r="X22" s="60">
        <f t="shared" si="13"/>
        <v>0.01</v>
      </c>
      <c r="Y22" s="60">
        <f t="shared" si="14"/>
        <v>0.01</v>
      </c>
      <c r="Z22" s="60">
        <f t="shared" si="15"/>
        <v>0.01</v>
      </c>
      <c r="AA22" s="60">
        <f t="shared" si="16"/>
        <v>0.01</v>
      </c>
      <c r="AB22" s="60">
        <f t="shared" si="17"/>
        <v>0.01</v>
      </c>
      <c r="AC22" s="60">
        <f t="shared" si="18"/>
        <v>0.01</v>
      </c>
      <c r="AD22" s="60">
        <f t="shared" si="19"/>
        <v>0.02</v>
      </c>
      <c r="AE22" s="60">
        <f t="shared" si="20"/>
        <v>0.01</v>
      </c>
      <c r="AF22" s="60">
        <f t="shared" si="21"/>
        <v>0.01</v>
      </c>
      <c r="AG22" s="60">
        <f t="shared" si="22"/>
        <v>0.01</v>
      </c>
      <c r="AH22" s="60">
        <f t="shared" si="23"/>
        <v>0.01</v>
      </c>
      <c r="AI22" s="60">
        <f t="shared" si="24"/>
        <v>0.01</v>
      </c>
      <c r="AJ22" s="60">
        <f t="shared" si="25"/>
        <v>0.01</v>
      </c>
    </row>
    <row r="23" spans="1:36" ht="12.95" customHeight="1" x14ac:dyDescent="0.15">
      <c r="A23" s="59">
        <v>980</v>
      </c>
      <c r="B23" s="77" t="s">
        <v>125</v>
      </c>
      <c r="C23" s="77"/>
      <c r="D23" s="59">
        <v>6</v>
      </c>
      <c r="E23" s="59">
        <v>7</v>
      </c>
      <c r="F23" s="4">
        <f t="shared" si="0"/>
        <v>0.01</v>
      </c>
      <c r="G23" s="5" t="s">
        <v>100</v>
      </c>
      <c r="H23" s="59" t="s">
        <v>156</v>
      </c>
      <c r="I23" s="59"/>
      <c r="J23" s="1" t="s">
        <v>15</v>
      </c>
      <c r="K23" s="60">
        <f t="shared" si="1"/>
        <v>0.01</v>
      </c>
      <c r="L23" s="60">
        <f t="shared" si="2"/>
        <v>0.01</v>
      </c>
      <c r="M23" s="60">
        <f t="shared" si="3"/>
        <v>0.01</v>
      </c>
      <c r="N23" s="60">
        <f t="shared" si="4"/>
        <v>0.01</v>
      </c>
      <c r="O23" s="60">
        <f t="shared" si="5"/>
        <v>0.01</v>
      </c>
      <c r="P23" s="60">
        <f t="shared" si="26"/>
        <v>0.01</v>
      </c>
      <c r="Q23" s="60">
        <f t="shared" si="6"/>
        <v>0.01</v>
      </c>
      <c r="R23" s="60">
        <f t="shared" si="7"/>
        <v>0.01</v>
      </c>
      <c r="S23" s="60">
        <f t="shared" si="8"/>
        <v>0.01</v>
      </c>
      <c r="T23" s="60">
        <f t="shared" si="9"/>
        <v>0.01</v>
      </c>
      <c r="U23" s="60">
        <f t="shared" si="10"/>
        <v>0.01</v>
      </c>
      <c r="V23" s="60">
        <f t="shared" si="11"/>
        <v>0.01</v>
      </c>
      <c r="W23" s="60">
        <f t="shared" si="12"/>
        <v>0.01</v>
      </c>
      <c r="X23" s="60">
        <f t="shared" si="13"/>
        <v>0.01</v>
      </c>
      <c r="Y23" s="60">
        <f t="shared" si="14"/>
        <v>0.01</v>
      </c>
      <c r="Z23" s="60">
        <f t="shared" si="15"/>
        <v>0.01</v>
      </c>
      <c r="AA23" s="60">
        <f t="shared" si="16"/>
        <v>0.01</v>
      </c>
      <c r="AB23" s="60">
        <f t="shared" si="17"/>
        <v>0.01</v>
      </c>
      <c r="AC23" s="60">
        <f t="shared" si="18"/>
        <v>0.01</v>
      </c>
      <c r="AD23" s="60">
        <f t="shared" si="19"/>
        <v>0.02</v>
      </c>
      <c r="AE23" s="60">
        <f t="shared" si="20"/>
        <v>0.01</v>
      </c>
      <c r="AF23" s="60">
        <f t="shared" si="21"/>
        <v>0.01</v>
      </c>
      <c r="AG23" s="60">
        <f t="shared" si="22"/>
        <v>0.01</v>
      </c>
      <c r="AH23" s="60">
        <f t="shared" si="23"/>
        <v>0.01</v>
      </c>
      <c r="AI23" s="60">
        <f t="shared" si="24"/>
        <v>0.01</v>
      </c>
      <c r="AJ23" s="60">
        <f t="shared" si="25"/>
        <v>0.01</v>
      </c>
    </row>
    <row r="24" spans="1:36" ht="12.95" customHeight="1" x14ac:dyDescent="0.15">
      <c r="A24" s="59">
        <v>981</v>
      </c>
      <c r="B24" s="77" t="s">
        <v>125</v>
      </c>
      <c r="C24" s="77"/>
      <c r="D24" s="59">
        <v>8</v>
      </c>
      <c r="E24" s="59">
        <v>7</v>
      </c>
      <c r="F24" s="4">
        <f t="shared" si="0"/>
        <v>0.02</v>
      </c>
      <c r="G24" s="5" t="s">
        <v>100</v>
      </c>
      <c r="H24" s="59" t="s">
        <v>156</v>
      </c>
      <c r="I24" s="59"/>
      <c r="J24" s="1" t="s">
        <v>15</v>
      </c>
      <c r="K24" s="60">
        <f t="shared" si="1"/>
        <v>0.02</v>
      </c>
      <c r="L24" s="60">
        <f t="shared" si="2"/>
        <v>0.02</v>
      </c>
      <c r="M24" s="60">
        <f t="shared" si="3"/>
        <v>0.02</v>
      </c>
      <c r="N24" s="60">
        <f t="shared" si="4"/>
        <v>0.02</v>
      </c>
      <c r="O24" s="60">
        <f t="shared" si="5"/>
        <v>0.02</v>
      </c>
      <c r="P24" s="60">
        <f t="shared" si="26"/>
        <v>0.02</v>
      </c>
      <c r="Q24" s="60">
        <f t="shared" si="6"/>
        <v>0.02</v>
      </c>
      <c r="R24" s="60">
        <f t="shared" si="7"/>
        <v>0.02</v>
      </c>
      <c r="S24" s="60">
        <f t="shared" si="8"/>
        <v>0.02</v>
      </c>
      <c r="T24" s="60">
        <f t="shared" si="9"/>
        <v>0.02</v>
      </c>
      <c r="U24" s="60">
        <f t="shared" si="10"/>
        <v>0.02</v>
      </c>
      <c r="V24" s="60">
        <f t="shared" si="11"/>
        <v>0.02</v>
      </c>
      <c r="W24" s="60">
        <f t="shared" si="12"/>
        <v>0.02</v>
      </c>
      <c r="X24" s="60">
        <f t="shared" si="13"/>
        <v>0.02</v>
      </c>
      <c r="Y24" s="60">
        <f t="shared" si="14"/>
        <v>0.02</v>
      </c>
      <c r="Z24" s="60">
        <f t="shared" si="15"/>
        <v>0.02</v>
      </c>
      <c r="AA24" s="60">
        <f t="shared" si="16"/>
        <v>0.02</v>
      </c>
      <c r="AB24" s="60">
        <f t="shared" si="17"/>
        <v>0.02</v>
      </c>
      <c r="AC24" s="60">
        <f t="shared" si="18"/>
        <v>0.02</v>
      </c>
      <c r="AD24" s="60">
        <f t="shared" si="19"/>
        <v>0.03</v>
      </c>
      <c r="AE24" s="60">
        <f t="shared" si="20"/>
        <v>0.02</v>
      </c>
      <c r="AF24" s="60">
        <f t="shared" si="21"/>
        <v>0.02</v>
      </c>
      <c r="AG24" s="60">
        <f t="shared" si="22"/>
        <v>0.02</v>
      </c>
      <c r="AH24" s="60">
        <f t="shared" si="23"/>
        <v>0.02</v>
      </c>
      <c r="AI24" s="60">
        <f t="shared" si="24"/>
        <v>0.02</v>
      </c>
      <c r="AJ24" s="60">
        <f t="shared" si="25"/>
        <v>0.02</v>
      </c>
    </row>
    <row r="25" spans="1:36" ht="12.95" customHeight="1" x14ac:dyDescent="0.15">
      <c r="A25" s="59">
        <v>982</v>
      </c>
      <c r="B25" s="77" t="s">
        <v>115</v>
      </c>
      <c r="C25" s="77"/>
      <c r="D25" s="59">
        <v>8</v>
      </c>
      <c r="E25" s="59">
        <v>7</v>
      </c>
      <c r="F25" s="4">
        <f t="shared" si="0"/>
        <v>0.02</v>
      </c>
      <c r="G25" s="5" t="s">
        <v>100</v>
      </c>
      <c r="H25" s="59" t="s">
        <v>156</v>
      </c>
      <c r="I25" s="59"/>
      <c r="J25" s="1" t="s">
        <v>15</v>
      </c>
      <c r="K25" s="60">
        <f t="shared" si="1"/>
        <v>0.02</v>
      </c>
      <c r="L25" s="60">
        <f t="shared" si="2"/>
        <v>0.02</v>
      </c>
      <c r="M25" s="60">
        <f t="shared" si="3"/>
        <v>0.02</v>
      </c>
      <c r="N25" s="60">
        <f t="shared" si="4"/>
        <v>0.02</v>
      </c>
      <c r="O25" s="60">
        <f t="shared" si="5"/>
        <v>0.02</v>
      </c>
      <c r="P25" s="60">
        <f t="shared" si="26"/>
        <v>0.02</v>
      </c>
      <c r="Q25" s="60">
        <f t="shared" si="6"/>
        <v>0.02</v>
      </c>
      <c r="R25" s="60">
        <f t="shared" si="7"/>
        <v>0.02</v>
      </c>
      <c r="S25" s="60">
        <f t="shared" si="8"/>
        <v>0.02</v>
      </c>
      <c r="T25" s="60">
        <f t="shared" si="9"/>
        <v>0.02</v>
      </c>
      <c r="U25" s="60">
        <f t="shared" si="10"/>
        <v>0.02</v>
      </c>
      <c r="V25" s="60">
        <f t="shared" si="11"/>
        <v>0.02</v>
      </c>
      <c r="W25" s="60">
        <f t="shared" si="12"/>
        <v>0.02</v>
      </c>
      <c r="X25" s="60">
        <f t="shared" si="13"/>
        <v>0.02</v>
      </c>
      <c r="Y25" s="60">
        <f t="shared" si="14"/>
        <v>0.02</v>
      </c>
      <c r="Z25" s="60">
        <f t="shared" si="15"/>
        <v>0.02</v>
      </c>
      <c r="AA25" s="60">
        <f t="shared" si="16"/>
        <v>0.02</v>
      </c>
      <c r="AB25" s="60">
        <f t="shared" si="17"/>
        <v>0.02</v>
      </c>
      <c r="AC25" s="60">
        <f t="shared" si="18"/>
        <v>0.02</v>
      </c>
      <c r="AD25" s="60">
        <f t="shared" si="19"/>
        <v>0.03</v>
      </c>
      <c r="AE25" s="60">
        <f t="shared" si="20"/>
        <v>0.02</v>
      </c>
      <c r="AF25" s="60">
        <f t="shared" si="21"/>
        <v>0.02</v>
      </c>
      <c r="AG25" s="60">
        <f t="shared" si="22"/>
        <v>0.02</v>
      </c>
      <c r="AH25" s="60">
        <f t="shared" si="23"/>
        <v>0.02</v>
      </c>
      <c r="AI25" s="60">
        <f t="shared" si="24"/>
        <v>0.02</v>
      </c>
      <c r="AJ25" s="60">
        <f t="shared" si="25"/>
        <v>0.02</v>
      </c>
    </row>
    <row r="26" spans="1:36" ht="12.95" customHeight="1" x14ac:dyDescent="0.15">
      <c r="A26" s="59">
        <v>983</v>
      </c>
      <c r="B26" s="77" t="s">
        <v>115</v>
      </c>
      <c r="C26" s="77"/>
      <c r="D26" s="59">
        <v>14</v>
      </c>
      <c r="E26" s="59">
        <v>14</v>
      </c>
      <c r="F26" s="4">
        <f t="shared" si="0"/>
        <v>0.1</v>
      </c>
      <c r="G26" s="5" t="s">
        <v>100</v>
      </c>
      <c r="H26" s="59" t="s">
        <v>156</v>
      </c>
      <c r="I26" s="59"/>
      <c r="J26" s="1" t="s">
        <v>15</v>
      </c>
      <c r="K26" s="60">
        <f t="shared" si="1"/>
        <v>0.11</v>
      </c>
      <c r="L26" s="60">
        <f t="shared" si="2"/>
        <v>0.11</v>
      </c>
      <c r="M26" s="60">
        <f t="shared" si="3"/>
        <v>0.12</v>
      </c>
      <c r="N26" s="60">
        <f t="shared" si="4"/>
        <v>0.12</v>
      </c>
      <c r="O26" s="60">
        <f t="shared" si="5"/>
        <v>0.12</v>
      </c>
      <c r="P26" s="60">
        <f t="shared" si="26"/>
        <v>0.11</v>
      </c>
      <c r="Q26" s="60">
        <f t="shared" si="6"/>
        <v>0.11</v>
      </c>
      <c r="R26" s="60">
        <f t="shared" si="7"/>
        <v>0.11</v>
      </c>
      <c r="S26" s="60">
        <f t="shared" si="8"/>
        <v>0.12</v>
      </c>
      <c r="T26" s="60">
        <f t="shared" si="9"/>
        <v>0.12</v>
      </c>
      <c r="U26" s="60">
        <f t="shared" si="10"/>
        <v>0.11</v>
      </c>
      <c r="V26" s="60">
        <f t="shared" si="11"/>
        <v>0.12</v>
      </c>
      <c r="W26" s="60">
        <f t="shared" si="12"/>
        <v>0.11</v>
      </c>
      <c r="X26" s="60">
        <f t="shared" si="13"/>
        <v>0.11</v>
      </c>
      <c r="Y26" s="60">
        <f t="shared" si="14"/>
        <v>0.1</v>
      </c>
      <c r="Z26" s="60">
        <f t="shared" si="15"/>
        <v>0.11</v>
      </c>
      <c r="AA26" s="60">
        <f t="shared" si="16"/>
        <v>0.1</v>
      </c>
      <c r="AB26" s="60">
        <f t="shared" si="17"/>
        <v>0.11</v>
      </c>
      <c r="AC26" s="60">
        <f t="shared" si="18"/>
        <v>0.11</v>
      </c>
      <c r="AD26" s="60">
        <f t="shared" si="19"/>
        <v>0.14000000000000001</v>
      </c>
      <c r="AE26" s="60">
        <f t="shared" si="20"/>
        <v>0.1</v>
      </c>
      <c r="AF26" s="60">
        <f t="shared" si="21"/>
        <v>0.11</v>
      </c>
      <c r="AG26" s="60">
        <f t="shared" si="22"/>
        <v>0.1</v>
      </c>
      <c r="AH26" s="60">
        <f t="shared" si="23"/>
        <v>0.1</v>
      </c>
      <c r="AI26" s="60">
        <f t="shared" si="24"/>
        <v>0.11</v>
      </c>
      <c r="AJ26" s="60">
        <f t="shared" si="25"/>
        <v>0.1</v>
      </c>
    </row>
    <row r="27" spans="1:36" ht="12.95" customHeight="1" x14ac:dyDescent="0.15">
      <c r="A27" s="59">
        <v>984</v>
      </c>
      <c r="B27" s="77" t="s">
        <v>155</v>
      </c>
      <c r="C27" s="77"/>
      <c r="D27" s="59">
        <v>6</v>
      </c>
      <c r="E27" s="59">
        <v>7</v>
      </c>
      <c r="F27" s="4">
        <f t="shared" si="0"/>
        <v>0.01</v>
      </c>
      <c r="G27" s="5"/>
      <c r="H27" s="59"/>
      <c r="I27" s="59"/>
      <c r="J27" s="1" t="s">
        <v>15</v>
      </c>
      <c r="K27" s="60">
        <f t="shared" si="1"/>
        <v>0.01</v>
      </c>
      <c r="L27" s="60">
        <f t="shared" si="2"/>
        <v>0.01</v>
      </c>
      <c r="M27" s="60">
        <f t="shared" si="3"/>
        <v>0.01</v>
      </c>
      <c r="N27" s="60">
        <f t="shared" si="4"/>
        <v>0.01</v>
      </c>
      <c r="O27" s="60">
        <f t="shared" si="5"/>
        <v>0.01</v>
      </c>
      <c r="P27" s="60">
        <f t="shared" si="26"/>
        <v>0.01</v>
      </c>
      <c r="Q27" s="60">
        <f t="shared" si="6"/>
        <v>0.01</v>
      </c>
      <c r="R27" s="60">
        <f t="shared" si="7"/>
        <v>0.01</v>
      </c>
      <c r="S27" s="60">
        <f t="shared" si="8"/>
        <v>0.01</v>
      </c>
      <c r="T27" s="60">
        <f t="shared" si="9"/>
        <v>0.01</v>
      </c>
      <c r="U27" s="60">
        <f t="shared" si="10"/>
        <v>0.01</v>
      </c>
      <c r="V27" s="60">
        <f t="shared" si="11"/>
        <v>0.01</v>
      </c>
      <c r="W27" s="60">
        <f t="shared" si="12"/>
        <v>0.01</v>
      </c>
      <c r="X27" s="60">
        <f t="shared" si="13"/>
        <v>0.01</v>
      </c>
      <c r="Y27" s="60">
        <f t="shared" si="14"/>
        <v>0.01</v>
      </c>
      <c r="Z27" s="60">
        <f t="shared" si="15"/>
        <v>0.01</v>
      </c>
      <c r="AA27" s="60">
        <f t="shared" si="16"/>
        <v>0.01</v>
      </c>
      <c r="AB27" s="60">
        <f t="shared" si="17"/>
        <v>0.01</v>
      </c>
      <c r="AC27" s="60">
        <f t="shared" si="18"/>
        <v>0.01</v>
      </c>
      <c r="AD27" s="60">
        <f t="shared" si="19"/>
        <v>0.02</v>
      </c>
      <c r="AE27" s="60">
        <f t="shared" si="20"/>
        <v>0.01</v>
      </c>
      <c r="AF27" s="60">
        <f t="shared" si="21"/>
        <v>0.01</v>
      </c>
      <c r="AG27" s="60">
        <f t="shared" si="22"/>
        <v>0.01</v>
      </c>
      <c r="AH27" s="60">
        <f t="shared" si="23"/>
        <v>0.01</v>
      </c>
      <c r="AI27" s="60">
        <f t="shared" si="24"/>
        <v>0.01</v>
      </c>
      <c r="AJ27" s="60">
        <f t="shared" si="25"/>
        <v>0.01</v>
      </c>
    </row>
    <row r="28" spans="1:36" ht="12.95" customHeight="1" x14ac:dyDescent="0.15">
      <c r="A28" s="59"/>
      <c r="B28" s="77"/>
      <c r="C28" s="77"/>
      <c r="D28" s="59"/>
      <c r="E28" s="59"/>
      <c r="F28" s="4" t="str">
        <f t="shared" si="0"/>
        <v/>
      </c>
      <c r="G28" s="5"/>
      <c r="H28" s="59"/>
      <c r="I28" s="59"/>
      <c r="J28" s="1" t="s">
        <v>15</v>
      </c>
      <c r="K28" s="60" t="e">
        <f t="shared" si="1"/>
        <v>#NUM!</v>
      </c>
      <c r="L28" s="60" t="e">
        <f t="shared" si="2"/>
        <v>#NUM!</v>
      </c>
      <c r="M28" s="60" t="e">
        <f t="shared" si="3"/>
        <v>#NUM!</v>
      </c>
      <c r="N28" s="8" t="e">
        <f t="shared" si="4"/>
        <v>#NUM!</v>
      </c>
      <c r="O28" s="60" t="e">
        <f t="shared" si="5"/>
        <v>#NUM!</v>
      </c>
      <c r="P28" s="60" t="e">
        <f t="shared" si="26"/>
        <v>#N/A</v>
      </c>
      <c r="Q28" s="60" t="e">
        <f t="shared" si="6"/>
        <v>#NUM!</v>
      </c>
      <c r="R28" s="60" t="e">
        <f t="shared" si="7"/>
        <v>#NUM!</v>
      </c>
      <c r="S28" s="60" t="e">
        <f t="shared" si="8"/>
        <v>#NUM!</v>
      </c>
      <c r="T28" s="60" t="e">
        <f t="shared" si="9"/>
        <v>#NUM!</v>
      </c>
      <c r="U28" s="60" t="e">
        <f t="shared" si="10"/>
        <v>#N/A</v>
      </c>
      <c r="V28" s="60" t="e">
        <f t="shared" si="11"/>
        <v>#NUM!</v>
      </c>
      <c r="W28" s="60" t="e">
        <f t="shared" si="12"/>
        <v>#NUM!</v>
      </c>
      <c r="X28" s="60" t="e">
        <f t="shared" si="13"/>
        <v>#NUM!</v>
      </c>
      <c r="Y28" s="60" t="e">
        <f t="shared" si="14"/>
        <v>#NUM!</v>
      </c>
      <c r="Z28" s="60" t="e">
        <f t="shared" si="15"/>
        <v>#N/A</v>
      </c>
      <c r="AA28" s="60" t="e">
        <f t="shared" si="16"/>
        <v>#NUM!</v>
      </c>
      <c r="AB28" s="60" t="e">
        <f t="shared" si="17"/>
        <v>#NUM!</v>
      </c>
      <c r="AC28" s="60" t="e">
        <f t="shared" si="18"/>
        <v>#NUM!</v>
      </c>
      <c r="AD28" s="60" t="e">
        <f t="shared" si="19"/>
        <v>#NUM!</v>
      </c>
      <c r="AE28" s="60" t="e">
        <f t="shared" si="20"/>
        <v>#NUM!</v>
      </c>
      <c r="AF28" s="60" t="e">
        <f t="shared" si="21"/>
        <v>#N/A</v>
      </c>
      <c r="AG28" s="60" t="e">
        <f t="shared" si="22"/>
        <v>#NUM!</v>
      </c>
      <c r="AH28" s="60" t="e">
        <f t="shared" si="23"/>
        <v>#NUM!</v>
      </c>
      <c r="AI28" s="60" t="e">
        <f t="shared" si="24"/>
        <v>#NUM!</v>
      </c>
      <c r="AJ28" s="60" t="e">
        <f t="shared" si="25"/>
        <v>#N/A</v>
      </c>
    </row>
    <row r="29" spans="1:36" ht="12.95" customHeight="1" x14ac:dyDescent="0.15">
      <c r="A29" s="59"/>
      <c r="B29" s="77"/>
      <c r="C29" s="77"/>
      <c r="D29" s="59"/>
      <c r="E29" s="59"/>
      <c r="F29" s="4" t="str">
        <f t="shared" si="0"/>
        <v/>
      </c>
      <c r="G29" s="5"/>
      <c r="H29" s="59"/>
      <c r="I29" s="59"/>
      <c r="J29" s="1" t="s">
        <v>15</v>
      </c>
      <c r="K29" s="60" t="e">
        <f t="shared" si="1"/>
        <v>#NUM!</v>
      </c>
      <c r="L29" s="60" t="e">
        <f t="shared" si="2"/>
        <v>#NUM!</v>
      </c>
      <c r="M29" s="60" t="e">
        <f t="shared" si="3"/>
        <v>#NUM!</v>
      </c>
      <c r="N29" s="60" t="e">
        <f t="shared" si="4"/>
        <v>#NUM!</v>
      </c>
      <c r="O29" s="60" t="e">
        <f t="shared" si="5"/>
        <v>#NUM!</v>
      </c>
      <c r="P29" s="60" t="e">
        <f t="shared" si="26"/>
        <v>#N/A</v>
      </c>
      <c r="Q29" s="60" t="e">
        <f t="shared" si="6"/>
        <v>#NUM!</v>
      </c>
      <c r="R29" s="60" t="e">
        <f t="shared" si="7"/>
        <v>#NUM!</v>
      </c>
      <c r="S29" s="60" t="e">
        <f t="shared" si="8"/>
        <v>#NUM!</v>
      </c>
      <c r="T29" s="60" t="e">
        <f t="shared" si="9"/>
        <v>#NUM!</v>
      </c>
      <c r="U29" s="60" t="e">
        <f t="shared" si="10"/>
        <v>#N/A</v>
      </c>
      <c r="V29" s="60" t="e">
        <f t="shared" si="11"/>
        <v>#NUM!</v>
      </c>
      <c r="W29" s="60" t="e">
        <f t="shared" si="12"/>
        <v>#NUM!</v>
      </c>
      <c r="X29" s="60" t="e">
        <f t="shared" si="13"/>
        <v>#NUM!</v>
      </c>
      <c r="Y29" s="60" t="e">
        <f t="shared" si="14"/>
        <v>#NUM!</v>
      </c>
      <c r="Z29" s="60" t="e">
        <f t="shared" si="15"/>
        <v>#N/A</v>
      </c>
      <c r="AA29" s="60" t="e">
        <f t="shared" si="16"/>
        <v>#NUM!</v>
      </c>
      <c r="AB29" s="60" t="e">
        <f t="shared" si="17"/>
        <v>#NUM!</v>
      </c>
      <c r="AC29" s="60" t="e">
        <f t="shared" si="18"/>
        <v>#NUM!</v>
      </c>
      <c r="AD29" s="60" t="e">
        <f t="shared" si="19"/>
        <v>#NUM!</v>
      </c>
      <c r="AE29" s="60" t="e">
        <f t="shared" si="20"/>
        <v>#NUM!</v>
      </c>
      <c r="AF29" s="60" t="e">
        <f t="shared" si="21"/>
        <v>#N/A</v>
      </c>
      <c r="AG29" s="60" t="e">
        <f t="shared" si="22"/>
        <v>#NUM!</v>
      </c>
      <c r="AH29" s="60" t="e">
        <f t="shared" si="23"/>
        <v>#NUM!</v>
      </c>
      <c r="AI29" s="60" t="e">
        <f t="shared" si="24"/>
        <v>#NUM!</v>
      </c>
      <c r="AJ29" s="60" t="e">
        <f t="shared" si="25"/>
        <v>#N/A</v>
      </c>
    </row>
    <row r="30" spans="1:36" ht="12.95" customHeight="1" x14ac:dyDescent="0.15">
      <c r="A30" s="59"/>
      <c r="B30" s="77"/>
      <c r="C30" s="77"/>
      <c r="D30" s="59"/>
      <c r="E30" s="59"/>
      <c r="F30" s="4" t="str">
        <f t="shared" si="0"/>
        <v/>
      </c>
      <c r="G30" s="5"/>
      <c r="H30" s="59"/>
      <c r="I30" s="59"/>
      <c r="J30" s="1" t="s">
        <v>15</v>
      </c>
      <c r="K30" s="60" t="e">
        <f t="shared" si="1"/>
        <v>#NUM!</v>
      </c>
      <c r="L30" s="60" t="e">
        <f t="shared" si="2"/>
        <v>#NUM!</v>
      </c>
      <c r="M30" s="60" t="e">
        <f t="shared" si="3"/>
        <v>#NUM!</v>
      </c>
      <c r="N30" s="60" t="e">
        <f t="shared" si="4"/>
        <v>#NUM!</v>
      </c>
      <c r="O30" s="60" t="e">
        <f t="shared" si="5"/>
        <v>#NUM!</v>
      </c>
      <c r="P30" s="60" t="e">
        <f t="shared" si="26"/>
        <v>#N/A</v>
      </c>
      <c r="Q30" s="60" t="e">
        <f t="shared" si="6"/>
        <v>#NUM!</v>
      </c>
      <c r="R30" s="60" t="e">
        <f t="shared" si="7"/>
        <v>#NUM!</v>
      </c>
      <c r="S30" s="60" t="e">
        <f t="shared" si="8"/>
        <v>#NUM!</v>
      </c>
      <c r="T30" s="60" t="e">
        <f t="shared" si="9"/>
        <v>#NUM!</v>
      </c>
      <c r="U30" s="60" t="e">
        <f t="shared" si="10"/>
        <v>#N/A</v>
      </c>
      <c r="V30" s="60" t="e">
        <f t="shared" si="11"/>
        <v>#NUM!</v>
      </c>
      <c r="W30" s="60" t="e">
        <f t="shared" si="12"/>
        <v>#NUM!</v>
      </c>
      <c r="X30" s="60" t="e">
        <f t="shared" si="13"/>
        <v>#NUM!</v>
      </c>
      <c r="Y30" s="60" t="e">
        <f t="shared" si="14"/>
        <v>#NUM!</v>
      </c>
      <c r="Z30" s="60" t="e">
        <f t="shared" si="15"/>
        <v>#N/A</v>
      </c>
      <c r="AA30" s="60" t="e">
        <f t="shared" si="16"/>
        <v>#NUM!</v>
      </c>
      <c r="AB30" s="60" t="e">
        <f t="shared" si="17"/>
        <v>#NUM!</v>
      </c>
      <c r="AC30" s="60" t="e">
        <f t="shared" si="18"/>
        <v>#NUM!</v>
      </c>
      <c r="AD30" s="60" t="e">
        <f t="shared" si="19"/>
        <v>#NUM!</v>
      </c>
      <c r="AE30" s="60" t="e">
        <f t="shared" si="20"/>
        <v>#NUM!</v>
      </c>
      <c r="AF30" s="60" t="e">
        <f t="shared" si="21"/>
        <v>#N/A</v>
      </c>
      <c r="AG30" s="60" t="e">
        <f t="shared" si="22"/>
        <v>#NUM!</v>
      </c>
      <c r="AH30" s="60" t="e">
        <f t="shared" si="23"/>
        <v>#NUM!</v>
      </c>
      <c r="AI30" s="60" t="e">
        <f t="shared" si="24"/>
        <v>#NUM!</v>
      </c>
      <c r="AJ30" s="60" t="e">
        <f t="shared" si="25"/>
        <v>#N/A</v>
      </c>
    </row>
    <row r="31" spans="1:36" ht="12.95" customHeight="1" x14ac:dyDescent="0.15">
      <c r="A31" s="59"/>
      <c r="B31" s="77"/>
      <c r="C31" s="77"/>
      <c r="D31" s="59"/>
      <c r="E31" s="59"/>
      <c r="F31" s="4" t="str">
        <f t="shared" si="0"/>
        <v/>
      </c>
      <c r="G31" s="5"/>
      <c r="H31" s="59"/>
      <c r="I31" s="59"/>
      <c r="J31" s="1" t="s">
        <v>15</v>
      </c>
      <c r="K31" s="60" t="e">
        <f t="shared" si="1"/>
        <v>#NUM!</v>
      </c>
      <c r="L31" s="60" t="e">
        <f t="shared" si="2"/>
        <v>#NUM!</v>
      </c>
      <c r="M31" s="60" t="e">
        <f t="shared" si="3"/>
        <v>#NUM!</v>
      </c>
      <c r="N31" s="60" t="e">
        <f t="shared" si="4"/>
        <v>#NUM!</v>
      </c>
      <c r="O31" s="60" t="e">
        <f t="shared" si="5"/>
        <v>#NUM!</v>
      </c>
      <c r="P31" s="60" t="e">
        <f t="shared" si="26"/>
        <v>#N/A</v>
      </c>
      <c r="Q31" s="60" t="e">
        <f t="shared" si="6"/>
        <v>#NUM!</v>
      </c>
      <c r="R31" s="60" t="e">
        <f t="shared" si="7"/>
        <v>#NUM!</v>
      </c>
      <c r="S31" s="60" t="e">
        <f t="shared" si="8"/>
        <v>#NUM!</v>
      </c>
      <c r="T31" s="60" t="e">
        <f t="shared" si="9"/>
        <v>#NUM!</v>
      </c>
      <c r="U31" s="60" t="e">
        <f t="shared" si="10"/>
        <v>#N/A</v>
      </c>
      <c r="V31" s="60" t="e">
        <f t="shared" si="11"/>
        <v>#NUM!</v>
      </c>
      <c r="W31" s="60" t="e">
        <f t="shared" si="12"/>
        <v>#NUM!</v>
      </c>
      <c r="X31" s="60" t="e">
        <f t="shared" si="13"/>
        <v>#NUM!</v>
      </c>
      <c r="Y31" s="60" t="e">
        <f t="shared" si="14"/>
        <v>#NUM!</v>
      </c>
      <c r="Z31" s="60" t="e">
        <f t="shared" si="15"/>
        <v>#N/A</v>
      </c>
      <c r="AA31" s="60" t="e">
        <f t="shared" si="16"/>
        <v>#NUM!</v>
      </c>
      <c r="AB31" s="60" t="e">
        <f t="shared" si="17"/>
        <v>#NUM!</v>
      </c>
      <c r="AC31" s="60" t="e">
        <f t="shared" si="18"/>
        <v>#NUM!</v>
      </c>
      <c r="AD31" s="60" t="e">
        <f t="shared" si="19"/>
        <v>#NUM!</v>
      </c>
      <c r="AE31" s="60" t="e">
        <f t="shared" si="20"/>
        <v>#NUM!</v>
      </c>
      <c r="AF31" s="60" t="e">
        <f t="shared" si="21"/>
        <v>#N/A</v>
      </c>
      <c r="AG31" s="60" t="e">
        <f t="shared" si="22"/>
        <v>#NUM!</v>
      </c>
      <c r="AH31" s="60" t="e">
        <f t="shared" si="23"/>
        <v>#NUM!</v>
      </c>
      <c r="AI31" s="60" t="e">
        <f t="shared" si="24"/>
        <v>#NUM!</v>
      </c>
      <c r="AJ31" s="60" t="e">
        <f t="shared" si="25"/>
        <v>#N/A</v>
      </c>
    </row>
    <row r="32" spans="1:36" ht="12.95" customHeight="1" x14ac:dyDescent="0.15">
      <c r="A32" s="59"/>
      <c r="B32" s="77"/>
      <c r="C32" s="77"/>
      <c r="D32" s="59"/>
      <c r="E32" s="59"/>
      <c r="F32" s="4" t="str">
        <f t="shared" si="0"/>
        <v/>
      </c>
      <c r="G32" s="5"/>
      <c r="H32" s="59"/>
      <c r="I32" s="59"/>
      <c r="J32" s="1" t="s">
        <v>15</v>
      </c>
      <c r="K32" s="60" t="e">
        <f t="shared" si="1"/>
        <v>#NUM!</v>
      </c>
      <c r="L32" s="60" t="e">
        <f t="shared" si="2"/>
        <v>#NUM!</v>
      </c>
      <c r="M32" s="60" t="e">
        <f t="shared" si="3"/>
        <v>#NUM!</v>
      </c>
      <c r="N32" s="60" t="e">
        <f t="shared" si="4"/>
        <v>#NUM!</v>
      </c>
      <c r="O32" s="60" t="e">
        <f t="shared" si="5"/>
        <v>#NUM!</v>
      </c>
      <c r="P32" s="60" t="e">
        <f t="shared" si="26"/>
        <v>#N/A</v>
      </c>
      <c r="Q32" s="60" t="e">
        <f t="shared" si="6"/>
        <v>#NUM!</v>
      </c>
      <c r="R32" s="60" t="e">
        <f t="shared" si="7"/>
        <v>#NUM!</v>
      </c>
      <c r="S32" s="60" t="e">
        <f t="shared" si="8"/>
        <v>#NUM!</v>
      </c>
      <c r="T32" s="60" t="e">
        <f t="shared" si="9"/>
        <v>#NUM!</v>
      </c>
      <c r="U32" s="60" t="e">
        <f t="shared" si="10"/>
        <v>#N/A</v>
      </c>
      <c r="V32" s="60" t="e">
        <f t="shared" si="11"/>
        <v>#NUM!</v>
      </c>
      <c r="W32" s="60" t="e">
        <f t="shared" si="12"/>
        <v>#NUM!</v>
      </c>
      <c r="X32" s="60" t="e">
        <f t="shared" si="13"/>
        <v>#NUM!</v>
      </c>
      <c r="Y32" s="60" t="e">
        <f t="shared" si="14"/>
        <v>#NUM!</v>
      </c>
      <c r="Z32" s="60" t="e">
        <f t="shared" si="15"/>
        <v>#N/A</v>
      </c>
      <c r="AA32" s="60" t="e">
        <f t="shared" si="16"/>
        <v>#NUM!</v>
      </c>
      <c r="AB32" s="60" t="e">
        <f t="shared" si="17"/>
        <v>#NUM!</v>
      </c>
      <c r="AC32" s="60" t="e">
        <f t="shared" si="18"/>
        <v>#NUM!</v>
      </c>
      <c r="AD32" s="60" t="e">
        <f t="shared" si="19"/>
        <v>#NUM!</v>
      </c>
      <c r="AE32" s="60" t="e">
        <f t="shared" si="20"/>
        <v>#NUM!</v>
      </c>
      <c r="AF32" s="60" t="e">
        <f t="shared" si="21"/>
        <v>#N/A</v>
      </c>
      <c r="AG32" s="60" t="e">
        <f t="shared" si="22"/>
        <v>#NUM!</v>
      </c>
      <c r="AH32" s="60" t="e">
        <f t="shared" si="23"/>
        <v>#NUM!</v>
      </c>
      <c r="AI32" s="60" t="e">
        <f t="shared" si="24"/>
        <v>#NUM!</v>
      </c>
      <c r="AJ32" s="60" t="e">
        <f t="shared" si="25"/>
        <v>#N/A</v>
      </c>
    </row>
    <row r="33" spans="1:36" ht="12.95" customHeight="1" x14ac:dyDescent="0.15">
      <c r="A33" s="59"/>
      <c r="B33" s="77"/>
      <c r="C33" s="77"/>
      <c r="D33" s="59"/>
      <c r="E33" s="59"/>
      <c r="F33" s="4" t="str">
        <f t="shared" si="0"/>
        <v/>
      </c>
      <c r="G33" s="59"/>
      <c r="H33" s="59"/>
      <c r="I33" s="59"/>
      <c r="J33" s="1" t="s">
        <v>15</v>
      </c>
      <c r="K33" s="60" t="e">
        <f t="shared" si="1"/>
        <v>#NUM!</v>
      </c>
      <c r="L33" s="60" t="e">
        <f t="shared" si="2"/>
        <v>#NUM!</v>
      </c>
      <c r="M33" s="60" t="e">
        <f t="shared" si="3"/>
        <v>#NUM!</v>
      </c>
      <c r="N33" s="60" t="e">
        <f t="shared" si="4"/>
        <v>#NUM!</v>
      </c>
      <c r="O33" s="60" t="e">
        <f t="shared" si="5"/>
        <v>#NUM!</v>
      </c>
      <c r="P33" s="60" t="e">
        <f t="shared" si="26"/>
        <v>#N/A</v>
      </c>
      <c r="Q33" s="60" t="e">
        <f t="shared" si="6"/>
        <v>#NUM!</v>
      </c>
      <c r="R33" s="60" t="e">
        <f t="shared" si="7"/>
        <v>#NUM!</v>
      </c>
      <c r="S33" s="60" t="e">
        <f t="shared" si="8"/>
        <v>#NUM!</v>
      </c>
      <c r="T33" s="60" t="e">
        <f t="shared" si="9"/>
        <v>#NUM!</v>
      </c>
      <c r="U33" s="60" t="e">
        <f t="shared" si="10"/>
        <v>#N/A</v>
      </c>
      <c r="V33" s="60" t="e">
        <f t="shared" si="11"/>
        <v>#NUM!</v>
      </c>
      <c r="W33" s="60" t="e">
        <f t="shared" si="12"/>
        <v>#NUM!</v>
      </c>
      <c r="X33" s="60" t="e">
        <f t="shared" si="13"/>
        <v>#NUM!</v>
      </c>
      <c r="Y33" s="60" t="e">
        <f t="shared" si="14"/>
        <v>#NUM!</v>
      </c>
      <c r="Z33" s="60" t="e">
        <f t="shared" si="15"/>
        <v>#N/A</v>
      </c>
      <c r="AA33" s="60" t="e">
        <f t="shared" si="16"/>
        <v>#NUM!</v>
      </c>
      <c r="AB33" s="60" t="e">
        <f t="shared" si="17"/>
        <v>#NUM!</v>
      </c>
      <c r="AC33" s="60" t="e">
        <f t="shared" si="18"/>
        <v>#NUM!</v>
      </c>
      <c r="AD33" s="60" t="e">
        <f t="shared" si="19"/>
        <v>#NUM!</v>
      </c>
      <c r="AE33" s="60" t="e">
        <f t="shared" si="20"/>
        <v>#NUM!</v>
      </c>
      <c r="AF33" s="60" t="e">
        <f t="shared" si="21"/>
        <v>#N/A</v>
      </c>
      <c r="AG33" s="60" t="e">
        <f t="shared" si="22"/>
        <v>#NUM!</v>
      </c>
      <c r="AH33" s="60" t="e">
        <f t="shared" si="23"/>
        <v>#NUM!</v>
      </c>
      <c r="AI33" s="60" t="e">
        <f t="shared" si="24"/>
        <v>#NUM!</v>
      </c>
      <c r="AJ33" s="60" t="e">
        <f t="shared" si="25"/>
        <v>#N/A</v>
      </c>
    </row>
    <row r="34" spans="1:36" ht="12.95" customHeight="1" x14ac:dyDescent="0.15">
      <c r="A34" s="59"/>
      <c r="B34" s="77"/>
      <c r="C34" s="77"/>
      <c r="D34" s="59"/>
      <c r="E34" s="59"/>
      <c r="F34" s="4" t="str">
        <f t="shared" si="0"/>
        <v/>
      </c>
      <c r="G34" s="59"/>
      <c r="H34" s="59"/>
      <c r="I34" s="59"/>
      <c r="K34" s="60" t="e">
        <f t="shared" si="1"/>
        <v>#NUM!</v>
      </c>
      <c r="L34" s="60" t="e">
        <f t="shared" si="2"/>
        <v>#NUM!</v>
      </c>
      <c r="M34" s="60" t="e">
        <f t="shared" si="3"/>
        <v>#NUM!</v>
      </c>
      <c r="N34" s="60" t="e">
        <f t="shared" si="4"/>
        <v>#NUM!</v>
      </c>
      <c r="O34" s="60" t="e">
        <f t="shared" si="5"/>
        <v>#NUM!</v>
      </c>
      <c r="P34" s="60" t="e">
        <f t="shared" si="26"/>
        <v>#N/A</v>
      </c>
      <c r="Q34" s="60" t="e">
        <f t="shared" si="6"/>
        <v>#NUM!</v>
      </c>
      <c r="R34" s="60" t="e">
        <f t="shared" si="7"/>
        <v>#NUM!</v>
      </c>
      <c r="S34" s="60" t="e">
        <f t="shared" si="8"/>
        <v>#NUM!</v>
      </c>
      <c r="T34" s="60" t="e">
        <f t="shared" si="9"/>
        <v>#NUM!</v>
      </c>
      <c r="U34" s="60" t="e">
        <f t="shared" si="10"/>
        <v>#N/A</v>
      </c>
      <c r="V34" s="60" t="e">
        <f t="shared" si="11"/>
        <v>#NUM!</v>
      </c>
      <c r="W34" s="60" t="e">
        <f t="shared" si="12"/>
        <v>#NUM!</v>
      </c>
      <c r="X34" s="60" t="e">
        <f t="shared" si="13"/>
        <v>#NUM!</v>
      </c>
      <c r="Y34" s="60" t="e">
        <f t="shared" si="14"/>
        <v>#NUM!</v>
      </c>
      <c r="Z34" s="60" t="e">
        <f t="shared" si="15"/>
        <v>#N/A</v>
      </c>
      <c r="AA34" s="60" t="e">
        <f t="shared" si="16"/>
        <v>#NUM!</v>
      </c>
      <c r="AB34" s="60" t="e">
        <f t="shared" si="17"/>
        <v>#NUM!</v>
      </c>
      <c r="AC34" s="60" t="e">
        <f t="shared" si="18"/>
        <v>#NUM!</v>
      </c>
      <c r="AD34" s="60" t="e">
        <f t="shared" si="19"/>
        <v>#NUM!</v>
      </c>
      <c r="AE34" s="60" t="e">
        <f t="shared" si="20"/>
        <v>#NUM!</v>
      </c>
      <c r="AF34" s="60" t="e">
        <f t="shared" si="21"/>
        <v>#N/A</v>
      </c>
      <c r="AG34" s="60" t="e">
        <f t="shared" si="22"/>
        <v>#NUM!</v>
      </c>
      <c r="AH34" s="60" t="e">
        <f t="shared" si="23"/>
        <v>#NUM!</v>
      </c>
      <c r="AI34" s="60" t="e">
        <f t="shared" si="24"/>
        <v>#NUM!</v>
      </c>
      <c r="AJ34" s="60" t="e">
        <f t="shared" si="25"/>
        <v>#N/A</v>
      </c>
    </row>
    <row r="35" spans="1:36" ht="12.95" customHeight="1" x14ac:dyDescent="0.15">
      <c r="A35" s="59"/>
      <c r="B35" s="77"/>
      <c r="C35" s="77"/>
      <c r="D35" s="59"/>
      <c r="E35" s="59"/>
      <c r="F35" s="4" t="str">
        <f t="shared" si="0"/>
        <v/>
      </c>
      <c r="G35" s="59"/>
      <c r="H35" s="59"/>
      <c r="I35" s="59"/>
      <c r="K35" s="60" t="e">
        <f t="shared" si="1"/>
        <v>#NUM!</v>
      </c>
      <c r="L35" s="60" t="e">
        <f t="shared" si="2"/>
        <v>#NUM!</v>
      </c>
      <c r="M35" s="60" t="e">
        <f t="shared" si="3"/>
        <v>#NUM!</v>
      </c>
      <c r="N35" s="60" t="e">
        <f t="shared" si="4"/>
        <v>#NUM!</v>
      </c>
      <c r="O35" s="60" t="e">
        <f t="shared" si="5"/>
        <v>#NUM!</v>
      </c>
      <c r="P35" s="60" t="e">
        <f t="shared" si="26"/>
        <v>#N/A</v>
      </c>
      <c r="Q35" s="60" t="e">
        <f t="shared" si="6"/>
        <v>#NUM!</v>
      </c>
      <c r="R35" s="60" t="e">
        <f t="shared" si="7"/>
        <v>#NUM!</v>
      </c>
      <c r="S35" s="60" t="e">
        <f t="shared" si="8"/>
        <v>#NUM!</v>
      </c>
      <c r="T35" s="60" t="e">
        <f t="shared" si="9"/>
        <v>#NUM!</v>
      </c>
      <c r="U35" s="60" t="e">
        <f t="shared" si="10"/>
        <v>#N/A</v>
      </c>
      <c r="V35" s="60" t="e">
        <f t="shared" si="11"/>
        <v>#NUM!</v>
      </c>
      <c r="W35" s="60" t="e">
        <f t="shared" si="12"/>
        <v>#NUM!</v>
      </c>
      <c r="X35" s="60" t="e">
        <f t="shared" si="13"/>
        <v>#NUM!</v>
      </c>
      <c r="Y35" s="60" t="e">
        <f t="shared" si="14"/>
        <v>#NUM!</v>
      </c>
      <c r="Z35" s="60" t="e">
        <f t="shared" si="15"/>
        <v>#N/A</v>
      </c>
      <c r="AA35" s="60" t="e">
        <f t="shared" si="16"/>
        <v>#NUM!</v>
      </c>
      <c r="AB35" s="60" t="e">
        <f t="shared" si="17"/>
        <v>#NUM!</v>
      </c>
      <c r="AC35" s="60" t="e">
        <f t="shared" si="18"/>
        <v>#NUM!</v>
      </c>
      <c r="AD35" s="60" t="e">
        <f t="shared" si="19"/>
        <v>#NUM!</v>
      </c>
      <c r="AE35" s="60" t="e">
        <f t="shared" si="20"/>
        <v>#NUM!</v>
      </c>
      <c r="AF35" s="60" t="e">
        <f t="shared" si="21"/>
        <v>#N/A</v>
      </c>
      <c r="AG35" s="60" t="e">
        <f t="shared" si="22"/>
        <v>#NUM!</v>
      </c>
      <c r="AH35" s="60" t="e">
        <f t="shared" si="23"/>
        <v>#NUM!</v>
      </c>
      <c r="AI35" s="60" t="e">
        <f t="shared" si="24"/>
        <v>#NUM!</v>
      </c>
      <c r="AJ35" s="60" t="e">
        <f t="shared" si="25"/>
        <v>#N/A</v>
      </c>
    </row>
    <row r="36" spans="1:36" ht="12.95" customHeight="1" x14ac:dyDescent="0.15">
      <c r="A36" s="59"/>
      <c r="B36" s="77"/>
      <c r="C36" s="77"/>
      <c r="D36" s="59"/>
      <c r="E36" s="59"/>
      <c r="F36" s="4" t="str">
        <f t="shared" si="0"/>
        <v/>
      </c>
      <c r="G36" s="59"/>
      <c r="H36" s="59"/>
      <c r="I36" s="59"/>
      <c r="K36" s="60" t="e">
        <f t="shared" si="1"/>
        <v>#NUM!</v>
      </c>
      <c r="L36" s="60" t="e">
        <f t="shared" si="2"/>
        <v>#NUM!</v>
      </c>
      <c r="M36" s="60" t="e">
        <f t="shared" si="3"/>
        <v>#NUM!</v>
      </c>
      <c r="N36" s="60" t="e">
        <f t="shared" si="4"/>
        <v>#NUM!</v>
      </c>
      <c r="O36" s="60" t="e">
        <f t="shared" si="5"/>
        <v>#NUM!</v>
      </c>
      <c r="P36" s="60" t="e">
        <f t="shared" si="26"/>
        <v>#N/A</v>
      </c>
      <c r="Q36" s="60" t="e">
        <f t="shared" si="6"/>
        <v>#NUM!</v>
      </c>
      <c r="R36" s="60" t="e">
        <f t="shared" si="7"/>
        <v>#NUM!</v>
      </c>
      <c r="S36" s="60" t="e">
        <f t="shared" si="8"/>
        <v>#NUM!</v>
      </c>
      <c r="T36" s="60" t="e">
        <f t="shared" si="9"/>
        <v>#NUM!</v>
      </c>
      <c r="U36" s="60" t="e">
        <f t="shared" si="10"/>
        <v>#N/A</v>
      </c>
      <c r="V36" s="60" t="e">
        <f t="shared" si="11"/>
        <v>#NUM!</v>
      </c>
      <c r="W36" s="60" t="e">
        <f t="shared" si="12"/>
        <v>#NUM!</v>
      </c>
      <c r="X36" s="60" t="e">
        <f t="shared" si="13"/>
        <v>#NUM!</v>
      </c>
      <c r="Y36" s="60" t="e">
        <f t="shared" si="14"/>
        <v>#NUM!</v>
      </c>
      <c r="Z36" s="60" t="e">
        <f t="shared" si="15"/>
        <v>#N/A</v>
      </c>
      <c r="AA36" s="60" t="e">
        <f t="shared" si="16"/>
        <v>#NUM!</v>
      </c>
      <c r="AB36" s="60" t="e">
        <f t="shared" si="17"/>
        <v>#NUM!</v>
      </c>
      <c r="AC36" s="60" t="e">
        <f t="shared" si="18"/>
        <v>#NUM!</v>
      </c>
      <c r="AD36" s="60" t="e">
        <f t="shared" si="19"/>
        <v>#NUM!</v>
      </c>
      <c r="AE36" s="60" t="e">
        <f t="shared" si="20"/>
        <v>#NUM!</v>
      </c>
      <c r="AF36" s="60" t="e">
        <f t="shared" si="21"/>
        <v>#N/A</v>
      </c>
      <c r="AG36" s="60" t="e">
        <f t="shared" si="22"/>
        <v>#NUM!</v>
      </c>
      <c r="AH36" s="60" t="e">
        <f t="shared" si="23"/>
        <v>#NUM!</v>
      </c>
      <c r="AI36" s="60" t="e">
        <f t="shared" si="24"/>
        <v>#NUM!</v>
      </c>
      <c r="AJ36" s="60" t="e">
        <f t="shared" si="25"/>
        <v>#N/A</v>
      </c>
    </row>
    <row r="37" spans="1:36" ht="12.95" customHeight="1" x14ac:dyDescent="0.15">
      <c r="A37" s="59"/>
      <c r="B37" s="77"/>
      <c r="C37" s="77"/>
      <c r="D37" s="59"/>
      <c r="E37" s="59"/>
      <c r="F37" s="4" t="str">
        <f t="shared" si="0"/>
        <v/>
      </c>
      <c r="G37" s="59"/>
      <c r="H37" s="59"/>
      <c r="I37" s="59"/>
      <c r="K37" s="60" t="e">
        <f t="shared" si="1"/>
        <v>#NUM!</v>
      </c>
      <c r="L37" s="60" t="e">
        <f t="shared" si="2"/>
        <v>#NUM!</v>
      </c>
      <c r="M37" s="60" t="e">
        <f t="shared" si="3"/>
        <v>#NUM!</v>
      </c>
      <c r="N37" s="60" t="e">
        <f t="shared" si="4"/>
        <v>#NUM!</v>
      </c>
      <c r="O37" s="60" t="e">
        <f t="shared" si="5"/>
        <v>#NUM!</v>
      </c>
      <c r="P37" s="60" t="e">
        <f t="shared" si="26"/>
        <v>#N/A</v>
      </c>
      <c r="Q37" s="60" t="e">
        <f t="shared" si="6"/>
        <v>#NUM!</v>
      </c>
      <c r="R37" s="60" t="e">
        <f t="shared" si="7"/>
        <v>#NUM!</v>
      </c>
      <c r="S37" s="60" t="e">
        <f t="shared" si="8"/>
        <v>#NUM!</v>
      </c>
      <c r="T37" s="60" t="e">
        <f t="shared" si="9"/>
        <v>#NUM!</v>
      </c>
      <c r="U37" s="60" t="e">
        <f t="shared" si="10"/>
        <v>#N/A</v>
      </c>
      <c r="V37" s="60" t="e">
        <f t="shared" si="11"/>
        <v>#NUM!</v>
      </c>
      <c r="W37" s="60" t="e">
        <f t="shared" si="12"/>
        <v>#NUM!</v>
      </c>
      <c r="X37" s="60" t="e">
        <f t="shared" si="13"/>
        <v>#NUM!</v>
      </c>
      <c r="Y37" s="60" t="e">
        <f t="shared" si="14"/>
        <v>#NUM!</v>
      </c>
      <c r="Z37" s="60" t="e">
        <f t="shared" si="15"/>
        <v>#N/A</v>
      </c>
      <c r="AA37" s="60" t="e">
        <f t="shared" si="16"/>
        <v>#NUM!</v>
      </c>
      <c r="AB37" s="60" t="e">
        <f t="shared" si="17"/>
        <v>#NUM!</v>
      </c>
      <c r="AC37" s="60" t="e">
        <f t="shared" si="18"/>
        <v>#NUM!</v>
      </c>
      <c r="AD37" s="60" t="e">
        <f t="shared" si="19"/>
        <v>#NUM!</v>
      </c>
      <c r="AE37" s="60" t="e">
        <f t="shared" si="20"/>
        <v>#NUM!</v>
      </c>
      <c r="AF37" s="60" t="e">
        <f t="shared" si="21"/>
        <v>#N/A</v>
      </c>
      <c r="AG37" s="60" t="e">
        <f t="shared" si="22"/>
        <v>#NUM!</v>
      </c>
      <c r="AH37" s="60" t="e">
        <f t="shared" si="23"/>
        <v>#NUM!</v>
      </c>
      <c r="AI37" s="60" t="e">
        <f t="shared" si="24"/>
        <v>#NUM!</v>
      </c>
      <c r="AJ37" s="60" t="e">
        <f t="shared" si="25"/>
        <v>#N/A</v>
      </c>
    </row>
    <row r="38" spans="1:36" ht="12.95" customHeight="1" x14ac:dyDescent="0.15">
      <c r="A38" s="59"/>
      <c r="B38" s="77"/>
      <c r="C38" s="77"/>
      <c r="D38" s="59"/>
      <c r="E38" s="59"/>
      <c r="F38" s="4" t="str">
        <f t="shared" si="0"/>
        <v/>
      </c>
      <c r="G38" s="59"/>
      <c r="H38" s="59"/>
      <c r="I38" s="59"/>
      <c r="K38" s="60" t="e">
        <f t="shared" si="1"/>
        <v>#NUM!</v>
      </c>
      <c r="L38" s="60" t="e">
        <f t="shared" si="2"/>
        <v>#NUM!</v>
      </c>
      <c r="M38" s="60" t="e">
        <f t="shared" si="3"/>
        <v>#NUM!</v>
      </c>
      <c r="N38" s="60" t="e">
        <f t="shared" si="4"/>
        <v>#NUM!</v>
      </c>
      <c r="O38" s="60" t="e">
        <f t="shared" si="5"/>
        <v>#NUM!</v>
      </c>
      <c r="P38" s="60" t="e">
        <f t="shared" si="26"/>
        <v>#N/A</v>
      </c>
      <c r="Q38" s="60" t="e">
        <f t="shared" si="6"/>
        <v>#NUM!</v>
      </c>
      <c r="R38" s="60" t="e">
        <f t="shared" si="7"/>
        <v>#NUM!</v>
      </c>
      <c r="S38" s="60" t="e">
        <f t="shared" si="8"/>
        <v>#NUM!</v>
      </c>
      <c r="T38" s="60" t="e">
        <f t="shared" si="9"/>
        <v>#NUM!</v>
      </c>
      <c r="U38" s="60" t="e">
        <f t="shared" si="10"/>
        <v>#N/A</v>
      </c>
      <c r="V38" s="60" t="e">
        <f t="shared" si="11"/>
        <v>#NUM!</v>
      </c>
      <c r="W38" s="60" t="e">
        <f t="shared" si="12"/>
        <v>#NUM!</v>
      </c>
      <c r="X38" s="60" t="e">
        <f t="shared" si="13"/>
        <v>#NUM!</v>
      </c>
      <c r="Y38" s="60" t="e">
        <f t="shared" si="14"/>
        <v>#NUM!</v>
      </c>
      <c r="Z38" s="60" t="e">
        <f t="shared" si="15"/>
        <v>#N/A</v>
      </c>
      <c r="AA38" s="60" t="e">
        <f t="shared" si="16"/>
        <v>#NUM!</v>
      </c>
      <c r="AB38" s="60" t="e">
        <f t="shared" si="17"/>
        <v>#NUM!</v>
      </c>
      <c r="AC38" s="60" t="e">
        <f t="shared" si="18"/>
        <v>#NUM!</v>
      </c>
      <c r="AD38" s="60" t="e">
        <f t="shared" si="19"/>
        <v>#NUM!</v>
      </c>
      <c r="AE38" s="60" t="e">
        <f t="shared" si="20"/>
        <v>#NUM!</v>
      </c>
      <c r="AF38" s="60" t="e">
        <f t="shared" si="21"/>
        <v>#N/A</v>
      </c>
      <c r="AG38" s="60" t="e">
        <f t="shared" si="22"/>
        <v>#NUM!</v>
      </c>
      <c r="AH38" s="60" t="e">
        <f t="shared" si="23"/>
        <v>#NUM!</v>
      </c>
      <c r="AI38" s="60" t="e">
        <f t="shared" si="24"/>
        <v>#NUM!</v>
      </c>
      <c r="AJ38" s="60" t="e">
        <f t="shared" si="25"/>
        <v>#N/A</v>
      </c>
    </row>
    <row r="39" spans="1:36" ht="12.95" customHeight="1" x14ac:dyDescent="0.15">
      <c r="A39" s="59"/>
      <c r="B39" s="77"/>
      <c r="C39" s="77"/>
      <c r="D39" s="59"/>
      <c r="E39" s="59"/>
      <c r="F39" s="4" t="str">
        <f t="shared" si="0"/>
        <v/>
      </c>
      <c r="G39" s="59"/>
      <c r="H39" s="59"/>
      <c r="I39" s="59"/>
      <c r="K39" s="60" t="e">
        <f t="shared" si="1"/>
        <v>#NUM!</v>
      </c>
      <c r="L39" s="60" t="e">
        <f t="shared" si="2"/>
        <v>#NUM!</v>
      </c>
      <c r="M39" s="60" t="e">
        <f t="shared" si="3"/>
        <v>#NUM!</v>
      </c>
      <c r="N39" s="60" t="e">
        <f t="shared" si="4"/>
        <v>#NUM!</v>
      </c>
      <c r="O39" s="60" t="e">
        <f t="shared" si="5"/>
        <v>#NUM!</v>
      </c>
      <c r="P39" s="60" t="e">
        <f t="shared" si="26"/>
        <v>#N/A</v>
      </c>
      <c r="Q39" s="60" t="e">
        <f t="shared" si="6"/>
        <v>#NUM!</v>
      </c>
      <c r="R39" s="60" t="e">
        <f t="shared" si="7"/>
        <v>#NUM!</v>
      </c>
      <c r="S39" s="60" t="e">
        <f t="shared" si="8"/>
        <v>#NUM!</v>
      </c>
      <c r="T39" s="60" t="e">
        <f t="shared" si="9"/>
        <v>#NUM!</v>
      </c>
      <c r="U39" s="60" t="e">
        <f t="shared" si="10"/>
        <v>#N/A</v>
      </c>
      <c r="V39" s="60" t="e">
        <f t="shared" si="11"/>
        <v>#NUM!</v>
      </c>
      <c r="W39" s="60" t="e">
        <f t="shared" si="12"/>
        <v>#NUM!</v>
      </c>
      <c r="X39" s="60" t="e">
        <f t="shared" si="13"/>
        <v>#NUM!</v>
      </c>
      <c r="Y39" s="60" t="e">
        <f t="shared" si="14"/>
        <v>#NUM!</v>
      </c>
      <c r="Z39" s="60" t="e">
        <f t="shared" si="15"/>
        <v>#N/A</v>
      </c>
      <c r="AA39" s="60" t="e">
        <f t="shared" si="16"/>
        <v>#NUM!</v>
      </c>
      <c r="AB39" s="60" t="e">
        <f t="shared" si="17"/>
        <v>#NUM!</v>
      </c>
      <c r="AC39" s="60" t="e">
        <f t="shared" si="18"/>
        <v>#NUM!</v>
      </c>
      <c r="AD39" s="60" t="e">
        <f t="shared" si="19"/>
        <v>#NUM!</v>
      </c>
      <c r="AE39" s="60" t="e">
        <f t="shared" si="20"/>
        <v>#NUM!</v>
      </c>
      <c r="AF39" s="60" t="e">
        <f t="shared" si="21"/>
        <v>#N/A</v>
      </c>
      <c r="AG39" s="60" t="e">
        <f t="shared" si="22"/>
        <v>#NUM!</v>
      </c>
      <c r="AH39" s="60" t="e">
        <f t="shared" si="23"/>
        <v>#NUM!</v>
      </c>
      <c r="AI39" s="60" t="e">
        <f t="shared" si="24"/>
        <v>#NUM!</v>
      </c>
      <c r="AJ39" s="60" t="e">
        <f t="shared" si="25"/>
        <v>#N/A</v>
      </c>
    </row>
    <row r="40" spans="1:36" ht="12.95" customHeight="1" x14ac:dyDescent="0.15">
      <c r="A40" s="59"/>
      <c r="B40" s="77"/>
      <c r="C40" s="77"/>
      <c r="D40" s="59"/>
      <c r="E40" s="59"/>
      <c r="F40" s="4" t="str">
        <f t="shared" si="0"/>
        <v/>
      </c>
      <c r="G40" s="59"/>
      <c r="H40" s="59"/>
      <c r="I40" s="59"/>
      <c r="K40" s="60" t="e">
        <f t="shared" si="1"/>
        <v>#NUM!</v>
      </c>
      <c r="L40" s="60" t="e">
        <f t="shared" si="2"/>
        <v>#NUM!</v>
      </c>
      <c r="M40" s="60" t="e">
        <f t="shared" si="3"/>
        <v>#NUM!</v>
      </c>
      <c r="N40" s="60" t="e">
        <f t="shared" si="4"/>
        <v>#NUM!</v>
      </c>
      <c r="O40" s="60" t="e">
        <f t="shared" si="5"/>
        <v>#NUM!</v>
      </c>
      <c r="P40" s="60" t="e">
        <f t="shared" si="26"/>
        <v>#N/A</v>
      </c>
      <c r="Q40" s="60" t="e">
        <f t="shared" si="6"/>
        <v>#NUM!</v>
      </c>
      <c r="R40" s="60" t="e">
        <f t="shared" si="7"/>
        <v>#NUM!</v>
      </c>
      <c r="S40" s="60" t="e">
        <f t="shared" si="8"/>
        <v>#NUM!</v>
      </c>
      <c r="T40" s="60" t="e">
        <f t="shared" si="9"/>
        <v>#NUM!</v>
      </c>
      <c r="U40" s="60" t="e">
        <f t="shared" si="10"/>
        <v>#N/A</v>
      </c>
      <c r="V40" s="60" t="e">
        <f t="shared" si="11"/>
        <v>#NUM!</v>
      </c>
      <c r="W40" s="60" t="e">
        <f t="shared" si="12"/>
        <v>#NUM!</v>
      </c>
      <c r="X40" s="60" t="e">
        <f t="shared" si="13"/>
        <v>#NUM!</v>
      </c>
      <c r="Y40" s="60" t="e">
        <f t="shared" si="14"/>
        <v>#NUM!</v>
      </c>
      <c r="Z40" s="60" t="e">
        <f t="shared" si="15"/>
        <v>#N/A</v>
      </c>
      <c r="AA40" s="60" t="e">
        <f t="shared" si="16"/>
        <v>#NUM!</v>
      </c>
      <c r="AB40" s="60" t="e">
        <f t="shared" si="17"/>
        <v>#NUM!</v>
      </c>
      <c r="AC40" s="60" t="e">
        <f t="shared" si="18"/>
        <v>#NUM!</v>
      </c>
      <c r="AD40" s="60" t="e">
        <f t="shared" si="19"/>
        <v>#NUM!</v>
      </c>
      <c r="AE40" s="60" t="e">
        <f t="shared" si="20"/>
        <v>#NUM!</v>
      </c>
      <c r="AF40" s="60" t="e">
        <f t="shared" si="21"/>
        <v>#N/A</v>
      </c>
      <c r="AG40" s="60" t="e">
        <f t="shared" si="22"/>
        <v>#NUM!</v>
      </c>
      <c r="AH40" s="60" t="e">
        <f t="shared" si="23"/>
        <v>#NUM!</v>
      </c>
      <c r="AI40" s="60" t="e">
        <f t="shared" si="24"/>
        <v>#NUM!</v>
      </c>
      <c r="AJ40" s="60" t="e">
        <f t="shared" si="25"/>
        <v>#N/A</v>
      </c>
    </row>
    <row r="41" spans="1:36" ht="12.95" customHeight="1" x14ac:dyDescent="0.15">
      <c r="A41" s="59"/>
      <c r="B41" s="77"/>
      <c r="C41" s="77"/>
      <c r="D41" s="59"/>
      <c r="E41" s="59"/>
      <c r="F41" s="4" t="str">
        <f t="shared" si="0"/>
        <v/>
      </c>
      <c r="G41" s="59"/>
      <c r="H41" s="59"/>
      <c r="I41" s="59"/>
      <c r="K41" s="60" t="e">
        <f t="shared" si="1"/>
        <v>#NUM!</v>
      </c>
      <c r="L41" s="60" t="e">
        <f t="shared" si="2"/>
        <v>#NUM!</v>
      </c>
      <c r="M41" s="60" t="e">
        <f t="shared" si="3"/>
        <v>#NUM!</v>
      </c>
      <c r="N41" s="60" t="e">
        <f t="shared" si="4"/>
        <v>#NUM!</v>
      </c>
      <c r="O41" s="60" t="e">
        <f t="shared" si="5"/>
        <v>#NUM!</v>
      </c>
      <c r="P41" s="60" t="e">
        <f t="shared" si="26"/>
        <v>#N/A</v>
      </c>
      <c r="Q41" s="60" t="e">
        <f t="shared" si="6"/>
        <v>#NUM!</v>
      </c>
      <c r="R41" s="60" t="e">
        <f t="shared" si="7"/>
        <v>#NUM!</v>
      </c>
      <c r="S41" s="60" t="e">
        <f t="shared" si="8"/>
        <v>#NUM!</v>
      </c>
      <c r="T41" s="60" t="e">
        <f t="shared" si="9"/>
        <v>#NUM!</v>
      </c>
      <c r="U41" s="60" t="e">
        <f t="shared" si="10"/>
        <v>#N/A</v>
      </c>
      <c r="V41" s="60" t="e">
        <f t="shared" si="11"/>
        <v>#NUM!</v>
      </c>
      <c r="W41" s="60" t="e">
        <f t="shared" si="12"/>
        <v>#NUM!</v>
      </c>
      <c r="X41" s="60" t="e">
        <f t="shared" si="13"/>
        <v>#NUM!</v>
      </c>
      <c r="Y41" s="60" t="e">
        <f t="shared" si="14"/>
        <v>#NUM!</v>
      </c>
      <c r="Z41" s="60" t="e">
        <f t="shared" si="15"/>
        <v>#N/A</v>
      </c>
      <c r="AA41" s="60" t="e">
        <f t="shared" si="16"/>
        <v>#NUM!</v>
      </c>
      <c r="AB41" s="60" t="e">
        <f t="shared" si="17"/>
        <v>#NUM!</v>
      </c>
      <c r="AC41" s="60" t="e">
        <f t="shared" si="18"/>
        <v>#NUM!</v>
      </c>
      <c r="AD41" s="60" t="e">
        <f t="shared" si="19"/>
        <v>#NUM!</v>
      </c>
      <c r="AE41" s="60" t="e">
        <f t="shared" si="20"/>
        <v>#NUM!</v>
      </c>
      <c r="AF41" s="60" t="e">
        <f t="shared" si="21"/>
        <v>#N/A</v>
      </c>
      <c r="AG41" s="60" t="e">
        <f t="shared" si="22"/>
        <v>#NUM!</v>
      </c>
      <c r="AH41" s="60" t="e">
        <f t="shared" si="23"/>
        <v>#NUM!</v>
      </c>
      <c r="AI41" s="60" t="e">
        <f t="shared" si="24"/>
        <v>#NUM!</v>
      </c>
      <c r="AJ41" s="60" t="e">
        <f t="shared" si="25"/>
        <v>#N/A</v>
      </c>
    </row>
    <row r="42" spans="1:36" ht="12.95" customHeight="1" x14ac:dyDescent="0.15">
      <c r="A42" s="59"/>
      <c r="B42" s="77"/>
      <c r="C42" s="77"/>
      <c r="D42" s="59"/>
      <c r="E42" s="59"/>
      <c r="F42" s="4" t="str">
        <f t="shared" si="0"/>
        <v/>
      </c>
      <c r="G42" s="59"/>
      <c r="H42" s="59"/>
      <c r="I42" s="59"/>
      <c r="K42" s="60" t="e">
        <f t="shared" si="1"/>
        <v>#NUM!</v>
      </c>
      <c r="L42" s="60" t="e">
        <f t="shared" si="2"/>
        <v>#NUM!</v>
      </c>
      <c r="M42" s="60" t="e">
        <f t="shared" si="3"/>
        <v>#NUM!</v>
      </c>
      <c r="N42" s="60" t="e">
        <f t="shared" si="4"/>
        <v>#NUM!</v>
      </c>
      <c r="O42" s="60" t="e">
        <f t="shared" si="5"/>
        <v>#NUM!</v>
      </c>
      <c r="P42" s="60" t="e">
        <f t="shared" si="26"/>
        <v>#N/A</v>
      </c>
      <c r="Q42" s="60" t="e">
        <f t="shared" si="6"/>
        <v>#NUM!</v>
      </c>
      <c r="R42" s="60" t="e">
        <f t="shared" si="7"/>
        <v>#NUM!</v>
      </c>
      <c r="S42" s="60" t="e">
        <f t="shared" si="8"/>
        <v>#NUM!</v>
      </c>
      <c r="T42" s="60" t="e">
        <f t="shared" si="9"/>
        <v>#NUM!</v>
      </c>
      <c r="U42" s="60" t="e">
        <f t="shared" si="10"/>
        <v>#N/A</v>
      </c>
      <c r="V42" s="60" t="e">
        <f t="shared" si="11"/>
        <v>#NUM!</v>
      </c>
      <c r="W42" s="60" t="e">
        <f t="shared" si="12"/>
        <v>#NUM!</v>
      </c>
      <c r="X42" s="60" t="e">
        <f t="shared" si="13"/>
        <v>#NUM!</v>
      </c>
      <c r="Y42" s="60" t="e">
        <f t="shared" si="14"/>
        <v>#NUM!</v>
      </c>
      <c r="Z42" s="60" t="e">
        <f t="shared" si="15"/>
        <v>#N/A</v>
      </c>
      <c r="AA42" s="60" t="e">
        <f t="shared" si="16"/>
        <v>#NUM!</v>
      </c>
      <c r="AB42" s="60" t="e">
        <f t="shared" si="17"/>
        <v>#NUM!</v>
      </c>
      <c r="AC42" s="60" t="e">
        <f t="shared" si="18"/>
        <v>#NUM!</v>
      </c>
      <c r="AD42" s="60" t="e">
        <f t="shared" si="19"/>
        <v>#NUM!</v>
      </c>
      <c r="AE42" s="60" t="e">
        <f t="shared" si="20"/>
        <v>#NUM!</v>
      </c>
      <c r="AF42" s="60" t="e">
        <f t="shared" si="21"/>
        <v>#N/A</v>
      </c>
      <c r="AG42" s="60" t="e">
        <f t="shared" si="22"/>
        <v>#NUM!</v>
      </c>
      <c r="AH42" s="60" t="e">
        <f t="shared" si="23"/>
        <v>#NUM!</v>
      </c>
      <c r="AI42" s="60" t="e">
        <f t="shared" si="24"/>
        <v>#NUM!</v>
      </c>
      <c r="AJ42" s="60" t="e">
        <f t="shared" si="25"/>
        <v>#N/A</v>
      </c>
    </row>
    <row r="43" spans="1:36" ht="12.95" customHeight="1" x14ac:dyDescent="0.15">
      <c r="A43" s="59"/>
      <c r="B43" s="77"/>
      <c r="C43" s="77"/>
      <c r="D43" s="59"/>
      <c r="E43" s="59"/>
      <c r="F43" s="4" t="str">
        <f t="shared" si="0"/>
        <v/>
      </c>
      <c r="G43" s="59"/>
      <c r="H43" s="59"/>
      <c r="I43" s="59"/>
      <c r="K43" s="60" t="e">
        <f t="shared" si="1"/>
        <v>#NUM!</v>
      </c>
      <c r="L43" s="60" t="e">
        <f t="shared" si="2"/>
        <v>#NUM!</v>
      </c>
      <c r="M43" s="60" t="e">
        <f t="shared" si="3"/>
        <v>#NUM!</v>
      </c>
      <c r="N43" s="60" t="e">
        <f t="shared" si="4"/>
        <v>#NUM!</v>
      </c>
      <c r="O43" s="60" t="e">
        <f t="shared" si="5"/>
        <v>#NUM!</v>
      </c>
      <c r="P43" s="60" t="e">
        <f t="shared" si="26"/>
        <v>#N/A</v>
      </c>
      <c r="Q43" s="60" t="e">
        <f t="shared" si="6"/>
        <v>#NUM!</v>
      </c>
      <c r="R43" s="60" t="e">
        <f t="shared" si="7"/>
        <v>#NUM!</v>
      </c>
      <c r="S43" s="60" t="e">
        <f t="shared" si="8"/>
        <v>#NUM!</v>
      </c>
      <c r="T43" s="60" t="e">
        <f t="shared" si="9"/>
        <v>#NUM!</v>
      </c>
      <c r="U43" s="60" t="e">
        <f t="shared" si="10"/>
        <v>#N/A</v>
      </c>
      <c r="V43" s="60" t="e">
        <f t="shared" si="11"/>
        <v>#NUM!</v>
      </c>
      <c r="W43" s="60" t="e">
        <f t="shared" si="12"/>
        <v>#NUM!</v>
      </c>
      <c r="X43" s="60" t="e">
        <f t="shared" si="13"/>
        <v>#NUM!</v>
      </c>
      <c r="Y43" s="60" t="e">
        <f t="shared" si="14"/>
        <v>#NUM!</v>
      </c>
      <c r="Z43" s="60" t="e">
        <f t="shared" si="15"/>
        <v>#N/A</v>
      </c>
      <c r="AA43" s="60" t="e">
        <f t="shared" si="16"/>
        <v>#NUM!</v>
      </c>
      <c r="AB43" s="60" t="e">
        <f t="shared" si="17"/>
        <v>#NUM!</v>
      </c>
      <c r="AC43" s="60" t="e">
        <f t="shared" si="18"/>
        <v>#NUM!</v>
      </c>
      <c r="AD43" s="60" t="e">
        <f t="shared" si="19"/>
        <v>#NUM!</v>
      </c>
      <c r="AE43" s="60" t="e">
        <f t="shared" si="20"/>
        <v>#NUM!</v>
      </c>
      <c r="AF43" s="60" t="e">
        <f t="shared" si="21"/>
        <v>#N/A</v>
      </c>
      <c r="AG43" s="60" t="e">
        <f t="shared" si="22"/>
        <v>#NUM!</v>
      </c>
      <c r="AH43" s="60" t="e">
        <f t="shared" si="23"/>
        <v>#NUM!</v>
      </c>
      <c r="AI43" s="60" t="e">
        <f t="shared" si="24"/>
        <v>#NUM!</v>
      </c>
      <c r="AJ43" s="60" t="e">
        <f t="shared" si="25"/>
        <v>#N/A</v>
      </c>
    </row>
    <row r="44" spans="1:36" ht="12.95" customHeight="1" x14ac:dyDescent="0.15">
      <c r="A44" s="9"/>
      <c r="B44" s="10"/>
      <c r="C44" s="10"/>
      <c r="D44" s="9"/>
      <c r="E44" s="9"/>
      <c r="F44" s="9"/>
      <c r="G44" s="9"/>
      <c r="H44" s="10"/>
      <c r="I44" s="10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</row>
    <row r="45" spans="1:36" ht="12.95" customHeight="1" x14ac:dyDescent="0.15">
      <c r="A45" s="12" t="s">
        <v>16</v>
      </c>
      <c r="B45" s="13"/>
      <c r="C45" s="13"/>
      <c r="D45" s="12"/>
      <c r="E45" s="12"/>
      <c r="F45" s="12"/>
      <c r="G45" s="12"/>
      <c r="H45" s="13"/>
      <c r="I45" s="14" t="s">
        <v>17</v>
      </c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</row>
    <row r="46" spans="1:36" ht="12.95" customHeight="1" x14ac:dyDescent="0.15">
      <c r="A46" s="72"/>
      <c r="B46" s="73"/>
      <c r="C46" s="59" t="s">
        <v>18</v>
      </c>
      <c r="D46" s="59" t="s">
        <v>19</v>
      </c>
      <c r="E46" s="59" t="s">
        <v>20</v>
      </c>
      <c r="F46" s="11"/>
      <c r="G46" s="5" t="s">
        <v>21</v>
      </c>
      <c r="H46" s="13"/>
      <c r="I46" s="74" t="s">
        <v>157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</row>
    <row r="47" spans="1:36" ht="12.95" customHeight="1" x14ac:dyDescent="0.15">
      <c r="A47" s="70" t="s">
        <v>22</v>
      </c>
      <c r="B47" s="71"/>
      <c r="C47" s="15">
        <f>E47-D47</f>
        <v>24</v>
      </c>
      <c r="D47" s="15">
        <f>COUNTIF(G4:G43,"*下層*")</f>
        <v>0</v>
      </c>
      <c r="E47" s="15">
        <f>COUNTA(A4:A43)</f>
        <v>24</v>
      </c>
      <c r="F47" s="11"/>
      <c r="G47" s="16">
        <f>C47*100</f>
        <v>2400</v>
      </c>
      <c r="H47" s="13"/>
      <c r="I47" s="75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</row>
    <row r="48" spans="1:36" ht="12.95" customHeight="1" x14ac:dyDescent="0.15">
      <c r="A48" s="70" t="s">
        <v>23</v>
      </c>
      <c r="B48" s="71"/>
      <c r="C48" s="15">
        <f>ROUND(SUMIF(G7:G43,"&lt;&gt;*下層*",E4:E43)/C47,0)</f>
        <v>11</v>
      </c>
      <c r="D48" s="15" t="str">
        <f>IF(D47&gt;0,ROUND(SUMIF(G4:G43,"*下層*",E4:E43)/D47,0),"")</f>
        <v/>
      </c>
      <c r="E48" s="15">
        <f>ROUND(SUM(E4:E43)/E47,0)</f>
        <v>11</v>
      </c>
      <c r="F48" s="14"/>
      <c r="G48" s="16">
        <f>C48</f>
        <v>11</v>
      </c>
      <c r="H48" s="14"/>
      <c r="I48" s="75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</row>
    <row r="49" spans="1:36" ht="12.95" customHeight="1" x14ac:dyDescent="0.15">
      <c r="A49" s="70" t="s">
        <v>24</v>
      </c>
      <c r="B49" s="71"/>
      <c r="C49" s="15">
        <f>ROUND(SUMIF(G7:G43,"&lt;&gt;*下層*",D4:D43)/C47,0)</f>
        <v>12</v>
      </c>
      <c r="D49" s="15" t="str">
        <f>IF(D47&gt;0,ROUND(SUMIF(G4:G43,"*下層*",D4:D43)/D47,0),"")</f>
        <v/>
      </c>
      <c r="E49" s="15">
        <f>ROUND(SUM(D4:D43)/E47,0)</f>
        <v>12</v>
      </c>
      <c r="F49" s="14"/>
      <c r="G49" s="16">
        <f>C49</f>
        <v>12</v>
      </c>
      <c r="H49" s="14"/>
      <c r="I49" s="75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</row>
    <row r="50" spans="1:36" ht="12.95" customHeight="1" x14ac:dyDescent="0.15">
      <c r="A50" s="70" t="s">
        <v>25</v>
      </c>
      <c r="B50" s="71"/>
      <c r="C50" s="4">
        <f>E50-D50</f>
        <v>1.8300000000000003</v>
      </c>
      <c r="D50" s="17">
        <f>SUMIF(G4:G43,"*下層*",F4:F43)</f>
        <v>0</v>
      </c>
      <c r="E50" s="4">
        <f>SUM(F4:F43)</f>
        <v>1.8300000000000003</v>
      </c>
      <c r="F50" s="14"/>
      <c r="G50" s="18">
        <f>C50*100</f>
        <v>183.00000000000003</v>
      </c>
      <c r="H50" s="14"/>
      <c r="I50" s="75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 spans="1:36" ht="12.95" customHeight="1" x14ac:dyDescent="0.15">
      <c r="A51" s="12"/>
      <c r="B51" s="13"/>
      <c r="C51" s="13"/>
      <c r="D51" s="12"/>
      <c r="E51" s="12"/>
      <c r="F51" s="12"/>
      <c r="G51" s="19" t="str">
        <f>"形状比＝"&amp;ROUND(G48/G49*100,0)&amp;"、Sr＝"&amp;ROUND((10000/G47)^0.5/G48*100,0)</f>
        <v>形状比＝92、Sr＝19</v>
      </c>
      <c r="H51" s="13"/>
      <c r="I51" s="75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 spans="1:36" ht="12.95" customHeight="1" x14ac:dyDescent="0.15">
      <c r="A52" s="12" t="s">
        <v>26</v>
      </c>
      <c r="B52" s="13"/>
      <c r="C52" s="13"/>
      <c r="D52" s="12"/>
      <c r="E52" s="12"/>
      <c r="F52" s="12"/>
      <c r="G52" s="12"/>
      <c r="H52" s="13"/>
      <c r="I52" s="75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1:36" ht="12.95" customHeight="1" x14ac:dyDescent="0.15">
      <c r="A53" s="72"/>
      <c r="B53" s="73"/>
      <c r="C53" s="59" t="s">
        <v>18</v>
      </c>
      <c r="D53" s="59" t="s">
        <v>19</v>
      </c>
      <c r="E53" s="59" t="s">
        <v>20</v>
      </c>
      <c r="F53" s="11"/>
      <c r="G53" s="5" t="s">
        <v>21</v>
      </c>
      <c r="H53" s="13"/>
      <c r="I53" s="75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</row>
    <row r="54" spans="1:36" ht="12.95" customHeight="1" x14ac:dyDescent="0.15">
      <c r="A54" s="70" t="s">
        <v>27</v>
      </c>
      <c r="B54" s="71"/>
      <c r="C54" s="15">
        <f>COUNTIF(H4:H43,"○")</f>
        <v>17</v>
      </c>
      <c r="D54" s="15">
        <f>COUNTIF(H4:H43,"▲")</f>
        <v>0</v>
      </c>
      <c r="E54" s="15">
        <f>COUNTA(H4:H43)</f>
        <v>17</v>
      </c>
      <c r="F54" s="11"/>
      <c r="G54" s="16">
        <f>C54*100</f>
        <v>1700</v>
      </c>
      <c r="H54" s="13"/>
      <c r="I54" s="75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</row>
    <row r="55" spans="1:36" ht="12.95" customHeight="1" x14ac:dyDescent="0.15">
      <c r="A55" s="70" t="s">
        <v>23</v>
      </c>
      <c r="B55" s="71"/>
      <c r="C55" s="15">
        <f>IF(C54&gt;0,ROUND(SUMIF(H4:H43,"○",E4:E43)/C54,0),"")</f>
        <v>10</v>
      </c>
      <c r="D55" s="15" t="str">
        <f>IF(D54&gt;0,ROUND(SUMIF(H4:H43,"▲",E4:E43)/D54,0),"")</f>
        <v/>
      </c>
      <c r="E55" s="15">
        <f>ROUND(SUMIF(H4:H43,"*",E4:E43)/E54,0)</f>
        <v>10</v>
      </c>
      <c r="F55" s="14"/>
      <c r="G55" s="16">
        <f>C55</f>
        <v>10</v>
      </c>
      <c r="H55" s="14"/>
      <c r="I55" s="75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 spans="1:36" ht="12.95" customHeight="1" x14ac:dyDescent="0.15">
      <c r="A56" s="70" t="s">
        <v>24</v>
      </c>
      <c r="B56" s="71"/>
      <c r="C56" s="15">
        <f>IF(C54&gt;0,ROUND(SUMIF(H4:H43,"○",D4:D43)/C54,0),"")</f>
        <v>10</v>
      </c>
      <c r="D56" s="15" t="str">
        <f>IF(D54&gt;0,ROUND(SUMIF(H4:H43,"▲",D4:D43)/D54,0),"")</f>
        <v/>
      </c>
      <c r="E56" s="15">
        <f>ROUND(SUMIF(H4:H43,"*",D4:D43)/E54,0)</f>
        <v>10</v>
      </c>
      <c r="F56" s="14"/>
      <c r="G56" s="16">
        <f>C56</f>
        <v>10</v>
      </c>
      <c r="H56" s="14"/>
      <c r="I56" s="75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</row>
    <row r="57" spans="1:36" ht="12.95" customHeight="1" x14ac:dyDescent="0.15">
      <c r="A57" s="70" t="s">
        <v>25</v>
      </c>
      <c r="B57" s="71"/>
      <c r="C57" s="17">
        <f>SUMIF(H4:H43,"○",F4:F43)</f>
        <v>0.97</v>
      </c>
      <c r="D57" s="17">
        <f>SUMIF(H4:H43,"▲",F4:F43)</f>
        <v>0</v>
      </c>
      <c r="E57" s="17">
        <f>SUM(C57:D57)</f>
        <v>0.97</v>
      </c>
      <c r="F57" s="14"/>
      <c r="G57" s="20">
        <f>C57*100</f>
        <v>97</v>
      </c>
      <c r="H57" s="14"/>
      <c r="I57" s="75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</row>
    <row r="58" spans="1:36" ht="12.95" customHeight="1" x14ac:dyDescent="0.15">
      <c r="A58" s="12"/>
      <c r="B58" s="13"/>
      <c r="C58" s="13"/>
      <c r="D58" s="12"/>
      <c r="E58" s="12"/>
      <c r="F58" s="12"/>
      <c r="G58" s="12"/>
      <c r="H58" s="13"/>
      <c r="I58" s="75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</row>
    <row r="59" spans="1:36" ht="12.95" customHeight="1" x14ac:dyDescent="0.15">
      <c r="A59" s="12" t="s">
        <v>28</v>
      </c>
      <c r="B59" s="13"/>
      <c r="C59" s="13"/>
      <c r="D59" s="12"/>
      <c r="E59" s="12"/>
      <c r="F59" s="12"/>
      <c r="G59" s="11"/>
      <c r="H59" s="11"/>
      <c r="I59" s="75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</row>
    <row r="60" spans="1:36" ht="12.95" customHeight="1" x14ac:dyDescent="0.15">
      <c r="A60" s="72"/>
      <c r="B60" s="73"/>
      <c r="C60" s="59" t="s">
        <v>18</v>
      </c>
      <c r="D60" s="59" t="s">
        <v>19</v>
      </c>
      <c r="E60" s="59" t="s">
        <v>20</v>
      </c>
      <c r="F60" s="11"/>
      <c r="G60" s="14"/>
      <c r="H60" s="11"/>
      <c r="I60" s="75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</row>
    <row r="61" spans="1:36" ht="12.95" customHeight="1" x14ac:dyDescent="0.15">
      <c r="A61" s="70" t="s">
        <v>29</v>
      </c>
      <c r="B61" s="71"/>
      <c r="C61" s="21">
        <f>ROUND(C54/C47*100,1)</f>
        <v>70.8</v>
      </c>
      <c r="D61" s="21" t="str">
        <f>IF(D47&gt;0,ROUND(D54/D47*100,1),"")</f>
        <v/>
      </c>
      <c r="E61" s="21">
        <f>ROUND(E54/E47*100,1)</f>
        <v>70.8</v>
      </c>
      <c r="F61" s="11"/>
      <c r="G61" s="14"/>
      <c r="H61" s="11"/>
      <c r="I61" s="76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</row>
    <row r="62" spans="1:36" ht="12.95" customHeight="1" x14ac:dyDescent="0.15">
      <c r="A62" s="70" t="s">
        <v>30</v>
      </c>
      <c r="B62" s="71"/>
      <c r="C62" s="21">
        <f>ROUND(C57/C50*100,1)</f>
        <v>53</v>
      </c>
      <c r="D62" s="21" t="str">
        <f>IF(D47&gt;0,ROUND(D57/D50*100,1),"")</f>
        <v/>
      </c>
      <c r="E62" s="21">
        <f>ROUND(E57/E50*100,1)</f>
        <v>53</v>
      </c>
      <c r="F62" s="11"/>
      <c r="G62" s="11"/>
      <c r="H62" s="11"/>
      <c r="I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</row>
    <row r="63" spans="1:36" ht="12.95" customHeight="1" x14ac:dyDescent="0.15">
      <c r="A63" s="22"/>
      <c r="B63" s="22"/>
      <c r="C63" s="22"/>
      <c r="D63" s="22"/>
      <c r="E63" s="22"/>
      <c r="F63" s="22"/>
      <c r="G63" s="22"/>
      <c r="H63" s="22"/>
      <c r="I63" s="22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</row>
    <row r="64" spans="1:36" ht="12.95" customHeight="1" x14ac:dyDescent="0.15">
      <c r="A64" s="12" t="s">
        <v>31</v>
      </c>
      <c r="B64" s="13"/>
      <c r="C64" s="13"/>
      <c r="D64" s="12"/>
      <c r="E64" s="12"/>
      <c r="F64" s="12"/>
      <c r="G64" s="12"/>
      <c r="H64" s="22"/>
      <c r="I64" s="22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</row>
    <row r="65" spans="1:36" ht="12.95" customHeight="1" x14ac:dyDescent="0.15">
      <c r="A65" s="72"/>
      <c r="B65" s="73"/>
      <c r="C65" s="59" t="s">
        <v>18</v>
      </c>
      <c r="D65" s="59" t="s">
        <v>19</v>
      </c>
      <c r="E65" s="59" t="s">
        <v>20</v>
      </c>
      <c r="F65" s="11"/>
      <c r="G65" s="5" t="s">
        <v>21</v>
      </c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</row>
    <row r="66" spans="1:36" ht="12.95" customHeight="1" x14ac:dyDescent="0.15">
      <c r="A66" s="70" t="s">
        <v>22</v>
      </c>
      <c r="B66" s="71"/>
      <c r="C66" s="15">
        <f>C47-C54</f>
        <v>7</v>
      </c>
      <c r="D66" s="15">
        <f>D47-D54</f>
        <v>0</v>
      </c>
      <c r="E66" s="15">
        <f>SUM(C66:D66)</f>
        <v>7</v>
      </c>
      <c r="F66" s="11"/>
      <c r="G66" s="16">
        <f>C66*100</f>
        <v>700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</row>
    <row r="67" spans="1:36" ht="12.95" customHeight="1" x14ac:dyDescent="0.15">
      <c r="A67" s="70" t="s">
        <v>23</v>
      </c>
      <c r="B67" s="71"/>
      <c r="C67" s="15">
        <f>IF(C66&gt;0,ROUND(SUMIFS(E4:E43,G4:G43,"&lt;&gt;*下層*",H4:H43,"")/C66,0),"")</f>
        <v>13</v>
      </c>
      <c r="D67" s="15" t="str">
        <f>IF(D66&gt;0,ROUND(SUMIFS(E4:E43,G7:G43,"*下層*",H4:H43,"")/D66,0),"")</f>
        <v/>
      </c>
      <c r="E67" s="15">
        <f>IF(E66&gt;0,ROUND(SUMIF(H4:H43,"",E4:E43)/E66,0),"")</f>
        <v>13</v>
      </c>
      <c r="F67" s="14"/>
      <c r="G67" s="16">
        <f>C67</f>
        <v>13</v>
      </c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</row>
    <row r="68" spans="1:36" ht="12.95" customHeight="1" x14ac:dyDescent="0.15">
      <c r="A68" s="70" t="s">
        <v>24</v>
      </c>
      <c r="B68" s="71"/>
      <c r="C68" s="15">
        <f>IF(C66&gt;0,ROUND(SUMIFS(D4:D43,G4:G43,"&lt;&gt;*下層*",H4:H43,"")/C66,0),"")</f>
        <v>15</v>
      </c>
      <c r="D68" s="15" t="str">
        <f>IF(D66&gt;0,ROUND(SUMIFS(D4:D43,G7:G43,"*下層*",H4:H43,"")/D66,0),"")</f>
        <v/>
      </c>
      <c r="E68" s="15">
        <f>IF(E66&gt;0,ROUND(SUMIF(H4:H43,"",D4:D43)/E66,0),"")</f>
        <v>15</v>
      </c>
      <c r="F68" s="14"/>
      <c r="G68" s="16">
        <f>C68</f>
        <v>15</v>
      </c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</row>
    <row r="69" spans="1:36" ht="12.95" customHeight="1" x14ac:dyDescent="0.15">
      <c r="A69" s="70" t="s">
        <v>25</v>
      </c>
      <c r="B69" s="71"/>
      <c r="C69" s="4">
        <f>C50-C57</f>
        <v>0.86000000000000032</v>
      </c>
      <c r="D69" s="17" t="str">
        <f>IF(D66&gt;0,D50-D57,"")</f>
        <v/>
      </c>
      <c r="E69" s="4">
        <f>SUM(C69:D69)</f>
        <v>0.86000000000000032</v>
      </c>
      <c r="F69" s="14"/>
      <c r="G69" s="18">
        <f>C69*100</f>
        <v>86.000000000000028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</row>
    <row r="70" spans="1:36" x14ac:dyDescent="0.15">
      <c r="G70" s="19" t="str">
        <f>"形状比＝"&amp;ROUND(G67/G68*100,0)&amp;"、Sr＝"&amp;ROUND((10000/G66)^0.5/G67*100,0)</f>
        <v>形状比＝87、Sr＝29</v>
      </c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</row>
    <row r="71" spans="1:36" x14ac:dyDescent="0.15"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</row>
    <row r="72" spans="1:36" x14ac:dyDescent="0.15"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</row>
    <row r="73" spans="1:36" x14ac:dyDescent="0.15"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</row>
    <row r="74" spans="1:36" x14ac:dyDescent="0.15"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</row>
    <row r="75" spans="1:36" x14ac:dyDescent="0.15"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</row>
    <row r="76" spans="1:36" x14ac:dyDescent="0.15"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</row>
    <row r="77" spans="1:36" x14ac:dyDescent="0.15"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</row>
    <row r="78" spans="1:36" x14ac:dyDescent="0.15"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</row>
    <row r="79" spans="1:36" x14ac:dyDescent="0.15"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</row>
    <row r="80" spans="1:36" x14ac:dyDescent="0.15"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</row>
    <row r="81" spans="11:36" x14ac:dyDescent="0.15"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</row>
    <row r="82" spans="11:36" x14ac:dyDescent="0.15"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</row>
    <row r="83" spans="11:36" x14ac:dyDescent="0.15"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1:36" x14ac:dyDescent="0.15"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</row>
    <row r="85" spans="11:36" x14ac:dyDescent="0.15"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</row>
    <row r="86" spans="11:36" x14ac:dyDescent="0.15"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</row>
    <row r="87" spans="11:36" x14ac:dyDescent="0.15"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</row>
    <row r="88" spans="11:36" x14ac:dyDescent="0.15"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</row>
    <row r="89" spans="11:36" x14ac:dyDescent="0.15"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</row>
    <row r="90" spans="11:36" x14ac:dyDescent="0.15"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</row>
    <row r="91" spans="11:36" x14ac:dyDescent="0.15"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</row>
    <row r="92" spans="11:36" x14ac:dyDescent="0.15"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</row>
    <row r="93" spans="11:36" x14ac:dyDescent="0.15"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</row>
    <row r="94" spans="11:36" x14ac:dyDescent="0.15"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</row>
    <row r="95" spans="11:36" x14ac:dyDescent="0.15"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</row>
    <row r="96" spans="11:36" x14ac:dyDescent="0.15"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</row>
    <row r="97" spans="11:36" x14ac:dyDescent="0.15"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</row>
    <row r="98" spans="11:36" x14ac:dyDescent="0.15"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1:36" x14ac:dyDescent="0.15"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1:36" x14ac:dyDescent="0.15"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</row>
    <row r="101" spans="11:36" x14ac:dyDescent="0.15"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</row>
    <row r="102" spans="11:36" x14ac:dyDescent="0.15"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</row>
    <row r="103" spans="11:36" x14ac:dyDescent="0.15"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</row>
    <row r="104" spans="11:36" x14ac:dyDescent="0.15"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</row>
    <row r="105" spans="11:36" x14ac:dyDescent="0.15"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</row>
    <row r="106" spans="11:36" x14ac:dyDescent="0.15"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</row>
    <row r="107" spans="11:36" x14ac:dyDescent="0.15"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</row>
    <row r="108" spans="11:36" x14ac:dyDescent="0.15"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</row>
    <row r="109" spans="11:36" x14ac:dyDescent="0.15"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</row>
    <row r="110" spans="11:36" x14ac:dyDescent="0.15"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</row>
    <row r="111" spans="11:36" x14ac:dyDescent="0.15"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</row>
    <row r="112" spans="11:36" x14ac:dyDescent="0.15"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</row>
    <row r="113" spans="11:36" x14ac:dyDescent="0.15"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</row>
    <row r="114" spans="11:36" x14ac:dyDescent="0.15"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</row>
    <row r="115" spans="11:36" x14ac:dyDescent="0.15"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</row>
    <row r="116" spans="11:36" x14ac:dyDescent="0.15"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</row>
    <row r="117" spans="11:36" x14ac:dyDescent="0.15"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</row>
    <row r="118" spans="11:36" x14ac:dyDescent="0.15"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</row>
    <row r="119" spans="11:36" x14ac:dyDescent="0.15"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</row>
    <row r="120" spans="11:36" x14ac:dyDescent="0.15"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</row>
  </sheetData>
  <autoFilter ref="A3:I43">
    <filterColumn colId="1" showButton="0"/>
  </autoFilter>
  <mergeCells count="67">
    <mergeCell ref="B7:C7"/>
    <mergeCell ref="A2:G2"/>
    <mergeCell ref="H2:I2"/>
    <mergeCell ref="K2:P2"/>
    <mergeCell ref="Q2:U2"/>
    <mergeCell ref="AG2:AJ2"/>
    <mergeCell ref="B3:C3"/>
    <mergeCell ref="B4:C4"/>
    <mergeCell ref="B5:C5"/>
    <mergeCell ref="B6:C6"/>
    <mergeCell ref="V2:Z2"/>
    <mergeCell ref="AA2:AF2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46:B46"/>
    <mergeCell ref="I46:I61"/>
    <mergeCell ref="A47:B47"/>
    <mergeCell ref="A48:B48"/>
    <mergeCell ref="A49:B49"/>
    <mergeCell ref="A50:B50"/>
    <mergeCell ref="A53:B53"/>
    <mergeCell ref="A54:B54"/>
    <mergeCell ref="A55:B55"/>
    <mergeCell ref="A56:B56"/>
    <mergeCell ref="A67:B67"/>
    <mergeCell ref="A68:B68"/>
    <mergeCell ref="A69:B69"/>
    <mergeCell ref="A57:B57"/>
    <mergeCell ref="A60:B60"/>
    <mergeCell ref="A61:B61"/>
    <mergeCell ref="A62:B62"/>
    <mergeCell ref="A65:B65"/>
    <mergeCell ref="A66:B66"/>
  </mergeCells>
  <phoneticPr fontId="3"/>
  <conditionalFormatting sqref="K4:K43">
    <cfRule type="expression" dxfId="63" priority="16" stopIfTrue="1">
      <formula>AND(($H4="スギ"),(#REF!&lt;12))</formula>
    </cfRule>
  </conditionalFormatting>
  <conditionalFormatting sqref="L4:L43">
    <cfRule type="expression" dxfId="62" priority="15" stopIfTrue="1">
      <formula>AND(($H4="スギ"),(#REF!&lt;22),(#REF!&gt;=12))</formula>
    </cfRule>
  </conditionalFormatting>
  <conditionalFormatting sqref="M4:M43">
    <cfRule type="expression" dxfId="61" priority="14" stopIfTrue="1">
      <formula>AND(($H4="スギ"),(#REF!&lt;32),(#REF!&gt;=22))</formula>
    </cfRule>
  </conditionalFormatting>
  <conditionalFormatting sqref="N4:N43">
    <cfRule type="expression" dxfId="60" priority="13" stopIfTrue="1">
      <formula>AND(($H4="スギ"),(#REF!&lt;42),(#REF!&gt;=32))</formula>
    </cfRule>
  </conditionalFormatting>
  <conditionalFormatting sqref="U4:U43 Z4:AF43 AJ4:AJ43 O4:P43">
    <cfRule type="expression" dxfId="59" priority="12" stopIfTrue="1">
      <formula>AND(($H4="スギ"),(#REF!&gt;=42))</formula>
    </cfRule>
  </conditionalFormatting>
  <conditionalFormatting sqref="Q4:Q43 AA4:AA43">
    <cfRule type="expression" dxfId="58" priority="11" stopIfTrue="1">
      <formula>AND(($H4="ヒノキ"),(#REF!&lt;12))</formula>
    </cfRule>
  </conditionalFormatting>
  <conditionalFormatting sqref="R4:R43 AB4:AE43">
    <cfRule type="expression" dxfId="57" priority="10" stopIfTrue="1">
      <formula>AND(($H4="ヒノキ"),(#REF!&lt;22),(#REF!&gt;=12))</formula>
    </cfRule>
  </conditionalFormatting>
  <conditionalFormatting sqref="S4:S43">
    <cfRule type="expression" dxfId="56" priority="9" stopIfTrue="1">
      <formula>AND(($H4="ヒノキ"),(#REF!&lt;32),(#REF!&gt;=22))</formula>
    </cfRule>
  </conditionalFormatting>
  <conditionalFormatting sqref="T4:U43 Z4:AF43 AJ4:AJ43">
    <cfRule type="expression" dxfId="55" priority="8" stopIfTrue="1">
      <formula>AND(($H4="ヒノキ"),(#REF!&gt;=32))</formula>
    </cfRule>
  </conditionalFormatting>
  <conditionalFormatting sqref="V4:V43 AA4:AA43">
    <cfRule type="expression" dxfId="54" priority="7" stopIfTrue="1">
      <formula>AND(($H4="アカマツ"),(#REF!&lt;12))</formula>
    </cfRule>
  </conditionalFormatting>
  <conditionalFormatting sqref="W4:W43 AB4:AB43">
    <cfRule type="expression" dxfId="53" priority="6" stopIfTrue="1">
      <formula>AND(($H4="アカマツ"),(#REF!&lt;22),(#REF!&gt;=12))</formula>
    </cfRule>
  </conditionalFormatting>
  <conditionalFormatting sqref="X4:X43 AC4:AC43">
    <cfRule type="expression" dxfId="52" priority="5" stopIfTrue="1">
      <formula>AND(($H4="アカマツ"),(#REF!&lt;42),(#REF!&gt;=22))</formula>
    </cfRule>
  </conditionalFormatting>
  <conditionalFormatting sqref="Y4:AF43 AJ4:AJ43">
    <cfRule type="expression" dxfId="51" priority="4" stopIfTrue="1">
      <formula>AND(($H4="アカマツ"),(#REF!&gt;=42))</formula>
    </cfRule>
  </conditionalFormatting>
  <conditionalFormatting sqref="AG4:AG43">
    <cfRule type="expression" dxfId="50" priority="3" stopIfTrue="1">
      <formula>AND(($H4&lt;&gt;"スギ"),($H4&lt;&gt;"ヒノキ"),($H4&lt;&gt;"アカマツ"),(#REF!&lt;12))</formula>
    </cfRule>
  </conditionalFormatting>
  <conditionalFormatting sqref="AH4:AH43">
    <cfRule type="expression" dxfId="49" priority="2" stopIfTrue="1">
      <formula>AND(($H4&lt;&gt;"スギ"),($H4&lt;&gt;"ヒノキ"),($H4&lt;&gt;"アカマツ"),(#REF!&lt;42),(#REF!&gt;=12))</formula>
    </cfRule>
  </conditionalFormatting>
  <conditionalFormatting sqref="AI4:AJ43">
    <cfRule type="expression" dxfId="48" priority="1" stopIfTrue="1">
      <formula>AND(($H4&lt;&gt;"スギ"),($H4&lt;&gt;"ヒノキ"),($H4&lt;&gt;"アカマツ"),(#REF!&gt;=42))</formula>
    </cfRule>
  </conditionalFormatting>
  <pageMargins left="1.1023622047244095" right="0.19685039370078741" top="0.27559055118110237" bottom="0.31496062992125984" header="0.15748031496062992" footer="0.23622047244094491"/>
  <pageSetup paperSize="9" scale="90" orientation="portrait" blackAndWhite="1" r:id="rId1"/>
  <headerFooter alignWithMargins="0">
    <oddHeader>&amp;R&amp;P</oddHead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J120"/>
  <sheetViews>
    <sheetView showGridLines="0" tabSelected="1" view="pageBreakPreview" topLeftCell="A25" zoomScaleNormal="85" zoomScaleSheetLayoutView="100" workbookViewId="0">
      <selection activeCell="J6" sqref="J6"/>
    </sheetView>
  </sheetViews>
  <sheetFormatPr defaultColWidth="8.125" defaultRowHeight="14.25" x14ac:dyDescent="0.15"/>
  <cols>
    <col min="1" max="3" width="7.875" style="1" customWidth="1"/>
    <col min="4" max="4" width="8.125" style="1" customWidth="1"/>
    <col min="5" max="6" width="8" style="1" customWidth="1"/>
    <col min="7" max="7" width="18.625" style="1" customWidth="1"/>
    <col min="8" max="8" width="7.75" style="1" customWidth="1"/>
    <col min="9" max="9" width="23.875" style="1" customWidth="1"/>
    <col min="10" max="16384" width="8.125" style="1"/>
  </cols>
  <sheetData>
    <row r="1" spans="1:36" ht="43.5" customHeight="1" x14ac:dyDescent="0.15">
      <c r="B1" s="1" t="s">
        <v>0</v>
      </c>
    </row>
    <row r="2" spans="1:36" ht="21" customHeight="1" x14ac:dyDescent="0.15">
      <c r="A2" s="83" t="s">
        <v>158</v>
      </c>
      <c r="B2" s="83"/>
      <c r="C2" s="83"/>
      <c r="D2" s="83"/>
      <c r="E2" s="83"/>
      <c r="F2" s="83"/>
      <c r="G2" s="83"/>
      <c r="H2" s="84" t="s">
        <v>164</v>
      </c>
      <c r="I2" s="84"/>
      <c r="K2" s="80" t="s">
        <v>1</v>
      </c>
      <c r="L2" s="81"/>
      <c r="M2" s="81"/>
      <c r="N2" s="81"/>
      <c r="O2" s="81"/>
      <c r="P2" s="82"/>
      <c r="Q2" s="80" t="s">
        <v>2</v>
      </c>
      <c r="R2" s="81"/>
      <c r="S2" s="81"/>
      <c r="T2" s="81"/>
      <c r="U2" s="82"/>
      <c r="V2" s="80" t="s">
        <v>3</v>
      </c>
      <c r="W2" s="81"/>
      <c r="X2" s="81"/>
      <c r="Y2" s="81"/>
      <c r="Z2" s="82"/>
      <c r="AA2" s="80" t="s">
        <v>4</v>
      </c>
      <c r="AB2" s="81"/>
      <c r="AC2" s="81"/>
      <c r="AD2" s="81"/>
      <c r="AE2" s="81"/>
      <c r="AF2" s="82"/>
      <c r="AG2" s="78" t="s">
        <v>5</v>
      </c>
      <c r="AH2" s="78"/>
      <c r="AI2" s="78"/>
      <c r="AJ2" s="78"/>
    </row>
    <row r="3" spans="1:36" ht="46.5" customHeight="1" x14ac:dyDescent="0.15">
      <c r="A3" s="61" t="s">
        <v>6</v>
      </c>
      <c r="B3" s="79" t="s">
        <v>7</v>
      </c>
      <c r="C3" s="79"/>
      <c r="D3" s="2" t="s">
        <v>8</v>
      </c>
      <c r="E3" s="2" t="s">
        <v>9</v>
      </c>
      <c r="F3" s="3" t="s">
        <v>10</v>
      </c>
      <c r="G3" s="3" t="s">
        <v>11</v>
      </c>
      <c r="H3" s="2" t="s">
        <v>12</v>
      </c>
      <c r="I3" s="2" t="s">
        <v>13</v>
      </c>
      <c r="K3" s="60">
        <v>0</v>
      </c>
      <c r="L3" s="60">
        <v>12</v>
      </c>
      <c r="M3" s="60">
        <v>22</v>
      </c>
      <c r="N3" s="60">
        <v>32</v>
      </c>
      <c r="O3" s="60">
        <v>42</v>
      </c>
      <c r="P3" s="60" t="s">
        <v>14</v>
      </c>
      <c r="Q3" s="60">
        <v>0</v>
      </c>
      <c r="R3" s="60">
        <v>12</v>
      </c>
      <c r="S3" s="60">
        <v>22</v>
      </c>
      <c r="T3" s="60">
        <v>32</v>
      </c>
      <c r="U3" s="60" t="s">
        <v>14</v>
      </c>
      <c r="V3" s="60">
        <v>0</v>
      </c>
      <c r="W3" s="60">
        <v>12</v>
      </c>
      <c r="X3" s="60">
        <v>22</v>
      </c>
      <c r="Y3" s="60">
        <v>42</v>
      </c>
      <c r="Z3" s="60" t="s">
        <v>14</v>
      </c>
      <c r="AA3" s="60">
        <v>0</v>
      </c>
      <c r="AB3" s="60">
        <v>12</v>
      </c>
      <c r="AC3" s="60">
        <v>22</v>
      </c>
      <c r="AD3" s="60">
        <v>32</v>
      </c>
      <c r="AE3" s="60">
        <v>42</v>
      </c>
      <c r="AF3" s="60" t="s">
        <v>14</v>
      </c>
      <c r="AG3" s="60">
        <v>0</v>
      </c>
      <c r="AH3" s="60">
        <v>12</v>
      </c>
      <c r="AI3" s="60">
        <v>42</v>
      </c>
      <c r="AJ3" s="60" t="s">
        <v>14</v>
      </c>
    </row>
    <row r="4" spans="1:36" ht="12.95" customHeight="1" x14ac:dyDescent="0.15">
      <c r="A4" s="59">
        <v>1</v>
      </c>
      <c r="B4" s="77" t="s">
        <v>115</v>
      </c>
      <c r="C4" s="77"/>
      <c r="D4" s="59">
        <v>20</v>
      </c>
      <c r="E4" s="59">
        <v>14</v>
      </c>
      <c r="F4" s="4">
        <f t="shared" ref="F4:F43" si="0">IF(D4&gt;0,IF(B4="スギ",P4,IF(B4="ヒノキ",U4,IF(B4="アカマツ",Z4,IF(B4="カラマツ",AF4,AJ4)))),"")</f>
        <v>0.2</v>
      </c>
      <c r="G4" s="5" t="s">
        <v>100</v>
      </c>
      <c r="H4" s="59"/>
      <c r="I4" s="59" t="s">
        <v>133</v>
      </c>
      <c r="J4" s="1" t="s">
        <v>15</v>
      </c>
      <c r="K4" s="60">
        <f t="shared" ref="K4:K43" si="1">IF(ROUND(10^(-5+0.8769+1.7454*LOG(D4)+1.014*LOG(E4)),2)&gt;=0.01,ROUND(10^(-5+0.8769+1.7454*LOG(D4)+1.014*LOG(E4)),2),ROUND(10^(-5+0.8769+1.7454*LOG(D4)+1.014*LOG(E4)),3))</f>
        <v>0.2</v>
      </c>
      <c r="L4" s="60">
        <f t="shared" ref="L4:L43" si="2">ROUND(10^(-5+0.73504+1.83346*LOG(D4)+1.06569*LOG(E4)),2)</f>
        <v>0.22</v>
      </c>
      <c r="M4" s="60">
        <f t="shared" ref="M4:M43" si="3">ROUND(10^(-5+0.71514+1.74357*LOG(D4)+1.17719*LOG(E4)),2)</f>
        <v>0.22</v>
      </c>
      <c r="N4" s="60">
        <f t="shared" ref="N4:N43" si="4">ROUND(10^(-5+0.82956+1.76381*LOG(D4)+1.06412*LOG(E4)),2)</f>
        <v>0.22</v>
      </c>
      <c r="O4" s="60">
        <f t="shared" ref="O4:O43" si="5">ROUND(10^(-5+0.88226+1.79204*LOG(D4)+0.99303*LOG(E4)),2)</f>
        <v>0.22</v>
      </c>
      <c r="P4" s="60">
        <f>HLOOKUP($D4,K$3:O$43,MATCH($A4,$A$3:$A$43,0),1)</f>
        <v>0.22</v>
      </c>
      <c r="Q4" s="60">
        <f t="shared" ref="Q4:Q43" si="6">IF(ROUND(10^(1.810672*LOG(D4)+0.982833*LOG(E4)-4.173533),2)&gt;=0.01,ROUND(10^(1.810672*LOG(D4)+0.982833*LOG(E4)-4.173533),2),ROUND(10^(1.810672*LOG(D4)+0.982833*LOG(E4)-4.173533),3))</f>
        <v>0.2</v>
      </c>
      <c r="R4" s="60">
        <f t="shared" ref="R4:R43" si="7">ROUND(10^(1.905709*LOG(D4)+1.011385*LOG(E4)-4.293729),2)</f>
        <v>0.22</v>
      </c>
      <c r="S4" s="60">
        <f t="shared" ref="S4:S43" si="8">ROUND(10^(1.771888*LOG(D4)+1.138415*LOG(E4)-4.271259),2)</f>
        <v>0.22</v>
      </c>
      <c r="T4" s="60">
        <f t="shared" ref="T4:T43" si="9">ROUND(10^(1.671519*LOG(D4)+1.363617*LOG(E4)-4.404407),2)</f>
        <v>0.22</v>
      </c>
      <c r="U4" s="60">
        <f t="shared" ref="U4:U43" si="10">HLOOKUP($D4,Q$3:T$43,MATCH($A4,$A$3:$A$43,0),1)</f>
        <v>0.22</v>
      </c>
      <c r="V4" s="60">
        <f t="shared" ref="V4:V43" si="11">IF(ROUND(10^(-4.249503+1.946501*LOG(D4)+0.942682*LOG(E4)),2)&gt;=0.01,ROUND(10^(-4.249503+1.946501*LOG(D4)+0.942682*LOG(E4)),2),ROUND(10^(-4.249503+1.946501*LOG(D4)+0.942682*LOG(E4)),3))</f>
        <v>0.23</v>
      </c>
      <c r="W4" s="60">
        <f t="shared" ref="W4:W43" si="12">ROUND(10^(-4.155639+1.847898*LOG(D4)+0.951955*LOG(E4)),2)</f>
        <v>0.22</v>
      </c>
      <c r="X4" s="60">
        <f t="shared" ref="X4:X43" si="13">ROUND(10^(-4.194535+1.804172*LOG(D4)+1.034248*LOG(E4)),2)</f>
        <v>0.22</v>
      </c>
      <c r="Y4" s="60">
        <f t="shared" ref="Y4:Y43" si="14">ROUND(10^(-4.42347+2.006485*LOG(D4)+0.967757*LOG(E4)),2)</f>
        <v>0.2</v>
      </c>
      <c r="Z4" s="60">
        <f t="shared" ref="Z4:Z43" si="15">HLOOKUP($D4,V$3:Y$43,MATCH($A4,$A$3:$A$43,0),1)</f>
        <v>0.22</v>
      </c>
      <c r="AA4" s="60">
        <f t="shared" ref="AA4:AA43" si="16">IF(ROUND(10^(1.80389*LOG(D4)+0.962587*LOG(E4)-4.155099),2)&gt;=0.01,ROUND(10^(1.80389*LOG(D4)+0.962587*LOG(E4)-4.155099),2),ROUND(10^(1.80389*LOG(D4)+0.962587*LOG(E4)-4.155099),3))</f>
        <v>0.2</v>
      </c>
      <c r="AB4" s="60">
        <f t="shared" ref="AB4:AB43" si="17">ROUND(10^(1.979213*LOG(D4)+0.998347*LOG(E4)-4.369281),2)</f>
        <v>0.22</v>
      </c>
      <c r="AC4" s="60">
        <f t="shared" ref="AC4:AC43" si="18">ROUND(10^(1.904401*LOG(D4)+1.062478*LOG(E4)-4.348104),2)</f>
        <v>0.22</v>
      </c>
      <c r="AD4" s="60">
        <f t="shared" ref="AD4:AD43" si="19">ROUND(10^(1.640825*LOG(D4)+1.080387*LOG(E4)-3.976731),2)</f>
        <v>0.25</v>
      </c>
      <c r="AE4" s="60">
        <f t="shared" ref="AE4:AE43" si="20">ROUND(10^(1.90887*LOG(D4)+1.088002*LOG(E4)-4.431495),2)</f>
        <v>0.2</v>
      </c>
      <c r="AF4" s="60">
        <f t="shared" ref="AF4:AF43" si="21">HLOOKUP($D4,AA$3:AE$43,MATCH($A4,$A$3:$A$43,0),1)</f>
        <v>0.22</v>
      </c>
      <c r="AG4" s="60">
        <f t="shared" ref="AG4:AG43" si="22">IF(ROUND(10^(1.94019664*LOG(D4)+0.84689666*LOG(E4)-4.20067295),2)&gt;=0.01,ROUND(10^(1.94019664*LOG(D4)+0.84689666*LOG(E4)-4.20067295),2),ROUND(10^(1.94019664*LOG(D4)+0.84689666*LOG(E4)-4.20067295),3))</f>
        <v>0.2</v>
      </c>
      <c r="AH4" s="60">
        <f t="shared" ref="AH4:AH43" si="23">ROUND(10^(1.93813902*LOG(D4)+0.96697002*LOG(E4)-4.32216295),2)</f>
        <v>0.2</v>
      </c>
      <c r="AI4" s="60">
        <f t="shared" ref="AI4:AI43" si="24">ROUND(10^(1.82464098*LOG(D4)+0.97625989*LOG(E4)-4.15096808),2)</f>
        <v>0.22</v>
      </c>
      <c r="AJ4" s="60">
        <f t="shared" ref="AJ4:AJ43" si="25">HLOOKUP($D4,AG$3:AI$43,MATCH($A4,$A$3:$A$43,0),1)</f>
        <v>0.2</v>
      </c>
    </row>
    <row r="5" spans="1:36" ht="12.95" customHeight="1" x14ac:dyDescent="0.15">
      <c r="A5" s="59">
        <v>2</v>
      </c>
      <c r="B5" s="77" t="s">
        <v>115</v>
      </c>
      <c r="C5" s="77"/>
      <c r="D5" s="59">
        <v>8</v>
      </c>
      <c r="E5" s="59">
        <v>7</v>
      </c>
      <c r="F5" s="4">
        <f t="shared" si="0"/>
        <v>0.02</v>
      </c>
      <c r="G5" s="5" t="s">
        <v>100</v>
      </c>
      <c r="H5" s="59" t="s">
        <v>51</v>
      </c>
      <c r="I5" s="59"/>
      <c r="J5" s="1" t="s">
        <v>15</v>
      </c>
      <c r="K5" s="60">
        <f t="shared" si="1"/>
        <v>0.02</v>
      </c>
      <c r="L5" s="60">
        <f t="shared" si="2"/>
        <v>0.02</v>
      </c>
      <c r="M5" s="60">
        <f t="shared" si="3"/>
        <v>0.02</v>
      </c>
      <c r="N5" s="60">
        <f t="shared" si="4"/>
        <v>0.02</v>
      </c>
      <c r="O5" s="60">
        <f t="shared" si="5"/>
        <v>0.02</v>
      </c>
      <c r="P5" s="60">
        <f t="shared" ref="P5:P43" si="26">HLOOKUP($D5,K$3:O$43,MATCH(A5,$A$3:$A$43,0),1)</f>
        <v>0.02</v>
      </c>
      <c r="Q5" s="60">
        <f t="shared" si="6"/>
        <v>0.02</v>
      </c>
      <c r="R5" s="60">
        <f t="shared" si="7"/>
        <v>0.02</v>
      </c>
      <c r="S5" s="60">
        <f t="shared" si="8"/>
        <v>0.02</v>
      </c>
      <c r="T5" s="60">
        <f t="shared" si="9"/>
        <v>0.02</v>
      </c>
      <c r="U5" s="60">
        <f t="shared" si="10"/>
        <v>0.02</v>
      </c>
      <c r="V5" s="60">
        <f t="shared" si="11"/>
        <v>0.02</v>
      </c>
      <c r="W5" s="60">
        <f t="shared" si="12"/>
        <v>0.02</v>
      </c>
      <c r="X5" s="60">
        <f t="shared" si="13"/>
        <v>0.02</v>
      </c>
      <c r="Y5" s="60">
        <f t="shared" si="14"/>
        <v>0.02</v>
      </c>
      <c r="Z5" s="60">
        <f t="shared" si="15"/>
        <v>0.02</v>
      </c>
      <c r="AA5" s="60">
        <f t="shared" si="16"/>
        <v>0.02</v>
      </c>
      <c r="AB5" s="60">
        <f t="shared" si="17"/>
        <v>0.02</v>
      </c>
      <c r="AC5" s="60">
        <f t="shared" si="18"/>
        <v>0.02</v>
      </c>
      <c r="AD5" s="60">
        <f t="shared" si="19"/>
        <v>0.03</v>
      </c>
      <c r="AE5" s="60">
        <f t="shared" si="20"/>
        <v>0.02</v>
      </c>
      <c r="AF5" s="60">
        <f t="shared" si="21"/>
        <v>0.02</v>
      </c>
      <c r="AG5" s="60">
        <f t="shared" si="22"/>
        <v>0.02</v>
      </c>
      <c r="AH5" s="60">
        <f t="shared" si="23"/>
        <v>0.02</v>
      </c>
      <c r="AI5" s="60">
        <f t="shared" si="24"/>
        <v>0.02</v>
      </c>
      <c r="AJ5" s="60">
        <f t="shared" si="25"/>
        <v>0.02</v>
      </c>
    </row>
    <row r="6" spans="1:36" ht="12.95" customHeight="1" x14ac:dyDescent="0.15">
      <c r="A6" s="59">
        <v>3</v>
      </c>
      <c r="B6" s="77" t="s">
        <v>159</v>
      </c>
      <c r="C6" s="77"/>
      <c r="D6" s="59">
        <v>8</v>
      </c>
      <c r="E6" s="59">
        <v>7</v>
      </c>
      <c r="F6" s="4">
        <f t="shared" si="0"/>
        <v>0.02</v>
      </c>
      <c r="G6" s="5" t="s">
        <v>100</v>
      </c>
      <c r="H6" s="59" t="s">
        <v>51</v>
      </c>
      <c r="I6" s="5"/>
      <c r="J6" s="1" t="s">
        <v>15</v>
      </c>
      <c r="K6" s="60">
        <f t="shared" si="1"/>
        <v>0.02</v>
      </c>
      <c r="L6" s="60">
        <f t="shared" si="2"/>
        <v>0.02</v>
      </c>
      <c r="M6" s="60">
        <f t="shared" si="3"/>
        <v>0.02</v>
      </c>
      <c r="N6" s="60">
        <f t="shared" si="4"/>
        <v>0.02</v>
      </c>
      <c r="O6" s="60">
        <f t="shared" si="5"/>
        <v>0.02</v>
      </c>
      <c r="P6" s="60">
        <f t="shared" si="26"/>
        <v>0.02</v>
      </c>
      <c r="Q6" s="60">
        <f t="shared" si="6"/>
        <v>0.02</v>
      </c>
      <c r="R6" s="60">
        <f t="shared" si="7"/>
        <v>0.02</v>
      </c>
      <c r="S6" s="60">
        <f t="shared" si="8"/>
        <v>0.02</v>
      </c>
      <c r="T6" s="60">
        <f t="shared" si="9"/>
        <v>0.02</v>
      </c>
      <c r="U6" s="60">
        <f t="shared" si="10"/>
        <v>0.02</v>
      </c>
      <c r="V6" s="60">
        <f t="shared" si="11"/>
        <v>0.02</v>
      </c>
      <c r="W6" s="60">
        <f t="shared" si="12"/>
        <v>0.02</v>
      </c>
      <c r="X6" s="60">
        <f t="shared" si="13"/>
        <v>0.02</v>
      </c>
      <c r="Y6" s="60">
        <f t="shared" si="14"/>
        <v>0.02</v>
      </c>
      <c r="Z6" s="60">
        <f t="shared" si="15"/>
        <v>0.02</v>
      </c>
      <c r="AA6" s="60">
        <f t="shared" si="16"/>
        <v>0.02</v>
      </c>
      <c r="AB6" s="60">
        <f t="shared" si="17"/>
        <v>0.02</v>
      </c>
      <c r="AC6" s="60">
        <f t="shared" si="18"/>
        <v>0.02</v>
      </c>
      <c r="AD6" s="60">
        <f t="shared" si="19"/>
        <v>0.03</v>
      </c>
      <c r="AE6" s="60">
        <f t="shared" si="20"/>
        <v>0.02</v>
      </c>
      <c r="AF6" s="60">
        <f t="shared" si="21"/>
        <v>0.02</v>
      </c>
      <c r="AG6" s="60">
        <f t="shared" si="22"/>
        <v>0.02</v>
      </c>
      <c r="AH6" s="60">
        <f t="shared" si="23"/>
        <v>0.02</v>
      </c>
      <c r="AI6" s="60">
        <f t="shared" si="24"/>
        <v>0.02</v>
      </c>
      <c r="AJ6" s="60">
        <f t="shared" si="25"/>
        <v>0.02</v>
      </c>
    </row>
    <row r="7" spans="1:36" ht="12.95" customHeight="1" x14ac:dyDescent="0.15">
      <c r="A7" s="59">
        <v>4</v>
      </c>
      <c r="B7" s="77" t="s">
        <v>160</v>
      </c>
      <c r="C7" s="77"/>
      <c r="D7" s="59">
        <v>6</v>
      </c>
      <c r="E7" s="59">
        <v>6</v>
      </c>
      <c r="F7" s="4">
        <f t="shared" si="0"/>
        <v>0.01</v>
      </c>
      <c r="G7" s="5" t="s">
        <v>100</v>
      </c>
      <c r="H7" s="59" t="s">
        <v>51</v>
      </c>
      <c r="I7" s="5"/>
      <c r="J7" s="1" t="s">
        <v>15</v>
      </c>
      <c r="K7" s="60">
        <f t="shared" si="1"/>
        <v>0.01</v>
      </c>
      <c r="L7" s="60">
        <f t="shared" si="2"/>
        <v>0.01</v>
      </c>
      <c r="M7" s="60">
        <f t="shared" si="3"/>
        <v>0.01</v>
      </c>
      <c r="N7" s="60">
        <f t="shared" si="4"/>
        <v>0.01</v>
      </c>
      <c r="O7" s="60">
        <f t="shared" si="5"/>
        <v>0.01</v>
      </c>
      <c r="P7" s="60">
        <f t="shared" si="26"/>
        <v>0.01</v>
      </c>
      <c r="Q7" s="60">
        <f t="shared" si="6"/>
        <v>0.01</v>
      </c>
      <c r="R7" s="60">
        <f t="shared" si="7"/>
        <v>0.01</v>
      </c>
      <c r="S7" s="60">
        <f t="shared" si="8"/>
        <v>0.01</v>
      </c>
      <c r="T7" s="60">
        <f t="shared" si="9"/>
        <v>0.01</v>
      </c>
      <c r="U7" s="60">
        <f t="shared" si="10"/>
        <v>0.01</v>
      </c>
      <c r="V7" s="60">
        <f t="shared" si="11"/>
        <v>0.01</v>
      </c>
      <c r="W7" s="60">
        <f t="shared" si="12"/>
        <v>0.01</v>
      </c>
      <c r="X7" s="60">
        <f t="shared" si="13"/>
        <v>0.01</v>
      </c>
      <c r="Y7" s="60">
        <f t="shared" si="14"/>
        <v>0.01</v>
      </c>
      <c r="Z7" s="60">
        <f t="shared" si="15"/>
        <v>0.01</v>
      </c>
      <c r="AA7" s="60">
        <f t="shared" si="16"/>
        <v>0.01</v>
      </c>
      <c r="AB7" s="60">
        <f t="shared" si="17"/>
        <v>0.01</v>
      </c>
      <c r="AC7" s="60">
        <f t="shared" si="18"/>
        <v>0.01</v>
      </c>
      <c r="AD7" s="60">
        <f t="shared" si="19"/>
        <v>0.01</v>
      </c>
      <c r="AE7" s="60">
        <f t="shared" si="20"/>
        <v>0.01</v>
      </c>
      <c r="AF7" s="60">
        <f t="shared" si="21"/>
        <v>0.01</v>
      </c>
      <c r="AG7" s="60">
        <f t="shared" si="22"/>
        <v>0.01</v>
      </c>
      <c r="AH7" s="60">
        <f t="shared" si="23"/>
        <v>0.01</v>
      </c>
      <c r="AI7" s="60">
        <f t="shared" si="24"/>
        <v>0.01</v>
      </c>
      <c r="AJ7" s="60">
        <f t="shared" si="25"/>
        <v>0.01</v>
      </c>
    </row>
    <row r="8" spans="1:36" ht="12.95" customHeight="1" x14ac:dyDescent="0.15">
      <c r="A8" s="59">
        <v>5</v>
      </c>
      <c r="B8" s="77" t="s">
        <v>115</v>
      </c>
      <c r="C8" s="77"/>
      <c r="D8" s="59">
        <v>6</v>
      </c>
      <c r="E8" s="59">
        <v>7</v>
      </c>
      <c r="F8" s="4">
        <f t="shared" si="0"/>
        <v>0.01</v>
      </c>
      <c r="G8" s="5"/>
      <c r="H8" s="59" t="s">
        <v>51</v>
      </c>
      <c r="I8" s="59"/>
      <c r="J8" s="1" t="s">
        <v>15</v>
      </c>
      <c r="K8" s="60">
        <f t="shared" si="1"/>
        <v>0.01</v>
      </c>
      <c r="L8" s="60">
        <f t="shared" si="2"/>
        <v>0.01</v>
      </c>
      <c r="M8" s="60">
        <f t="shared" si="3"/>
        <v>0.01</v>
      </c>
      <c r="N8" s="60">
        <f t="shared" si="4"/>
        <v>0.01</v>
      </c>
      <c r="O8" s="60">
        <f t="shared" si="5"/>
        <v>0.01</v>
      </c>
      <c r="P8" s="60">
        <f t="shared" si="26"/>
        <v>0.01</v>
      </c>
      <c r="Q8" s="60">
        <f t="shared" si="6"/>
        <v>0.01</v>
      </c>
      <c r="R8" s="60">
        <f t="shared" si="7"/>
        <v>0.01</v>
      </c>
      <c r="S8" s="60">
        <f t="shared" si="8"/>
        <v>0.01</v>
      </c>
      <c r="T8" s="60">
        <f t="shared" si="9"/>
        <v>0.01</v>
      </c>
      <c r="U8" s="60">
        <f t="shared" si="10"/>
        <v>0.01</v>
      </c>
      <c r="V8" s="60">
        <f t="shared" si="11"/>
        <v>0.01</v>
      </c>
      <c r="W8" s="60">
        <f t="shared" si="12"/>
        <v>0.01</v>
      </c>
      <c r="X8" s="60">
        <f t="shared" si="13"/>
        <v>0.01</v>
      </c>
      <c r="Y8" s="60">
        <f t="shared" si="14"/>
        <v>0.01</v>
      </c>
      <c r="Z8" s="60">
        <f t="shared" si="15"/>
        <v>0.01</v>
      </c>
      <c r="AA8" s="60">
        <f t="shared" si="16"/>
        <v>0.01</v>
      </c>
      <c r="AB8" s="60">
        <f t="shared" si="17"/>
        <v>0.01</v>
      </c>
      <c r="AC8" s="60">
        <f t="shared" si="18"/>
        <v>0.01</v>
      </c>
      <c r="AD8" s="60">
        <f t="shared" si="19"/>
        <v>0.02</v>
      </c>
      <c r="AE8" s="60">
        <f t="shared" si="20"/>
        <v>0.01</v>
      </c>
      <c r="AF8" s="60">
        <f t="shared" si="21"/>
        <v>0.01</v>
      </c>
      <c r="AG8" s="60">
        <f t="shared" si="22"/>
        <v>0.01</v>
      </c>
      <c r="AH8" s="60">
        <f t="shared" si="23"/>
        <v>0.01</v>
      </c>
      <c r="AI8" s="60">
        <f t="shared" si="24"/>
        <v>0.01</v>
      </c>
      <c r="AJ8" s="60">
        <f t="shared" si="25"/>
        <v>0.01</v>
      </c>
    </row>
    <row r="9" spans="1:36" ht="12.95" customHeight="1" x14ac:dyDescent="0.15">
      <c r="A9" s="59">
        <v>6</v>
      </c>
      <c r="B9" s="77" t="s">
        <v>160</v>
      </c>
      <c r="C9" s="77"/>
      <c r="D9" s="59">
        <v>6</v>
      </c>
      <c r="E9" s="59">
        <v>6</v>
      </c>
      <c r="F9" s="4">
        <f t="shared" si="0"/>
        <v>0.01</v>
      </c>
      <c r="G9" s="5" t="s">
        <v>100</v>
      </c>
      <c r="H9" s="59" t="s">
        <v>51</v>
      </c>
      <c r="I9" s="5"/>
      <c r="J9" s="1" t="s">
        <v>15</v>
      </c>
      <c r="K9" s="60">
        <f t="shared" si="1"/>
        <v>0.01</v>
      </c>
      <c r="L9" s="60">
        <f t="shared" si="2"/>
        <v>0.01</v>
      </c>
      <c r="M9" s="60">
        <f t="shared" si="3"/>
        <v>0.01</v>
      </c>
      <c r="N9" s="60">
        <f t="shared" si="4"/>
        <v>0.01</v>
      </c>
      <c r="O9" s="60">
        <f t="shared" si="5"/>
        <v>0.01</v>
      </c>
      <c r="P9" s="60">
        <f t="shared" si="26"/>
        <v>0.01</v>
      </c>
      <c r="Q9" s="60">
        <f t="shared" si="6"/>
        <v>0.01</v>
      </c>
      <c r="R9" s="60">
        <f t="shared" si="7"/>
        <v>0.01</v>
      </c>
      <c r="S9" s="60">
        <f t="shared" si="8"/>
        <v>0.01</v>
      </c>
      <c r="T9" s="60">
        <f t="shared" si="9"/>
        <v>0.01</v>
      </c>
      <c r="U9" s="60">
        <f t="shared" si="10"/>
        <v>0.01</v>
      </c>
      <c r="V9" s="60">
        <f t="shared" si="11"/>
        <v>0.01</v>
      </c>
      <c r="W9" s="60">
        <f t="shared" si="12"/>
        <v>0.01</v>
      </c>
      <c r="X9" s="60">
        <f t="shared" si="13"/>
        <v>0.01</v>
      </c>
      <c r="Y9" s="60">
        <f t="shared" si="14"/>
        <v>0.01</v>
      </c>
      <c r="Z9" s="60">
        <f t="shared" si="15"/>
        <v>0.01</v>
      </c>
      <c r="AA9" s="60">
        <f t="shared" si="16"/>
        <v>0.01</v>
      </c>
      <c r="AB9" s="60">
        <f t="shared" si="17"/>
        <v>0.01</v>
      </c>
      <c r="AC9" s="60">
        <f t="shared" si="18"/>
        <v>0.01</v>
      </c>
      <c r="AD9" s="60">
        <f t="shared" si="19"/>
        <v>0.01</v>
      </c>
      <c r="AE9" s="60">
        <f t="shared" si="20"/>
        <v>0.01</v>
      </c>
      <c r="AF9" s="60">
        <f t="shared" si="21"/>
        <v>0.01</v>
      </c>
      <c r="AG9" s="60">
        <f t="shared" si="22"/>
        <v>0.01</v>
      </c>
      <c r="AH9" s="60">
        <f t="shared" si="23"/>
        <v>0.01</v>
      </c>
      <c r="AI9" s="60">
        <f t="shared" si="24"/>
        <v>0.01</v>
      </c>
      <c r="AJ9" s="60">
        <f t="shared" si="25"/>
        <v>0.01</v>
      </c>
    </row>
    <row r="10" spans="1:36" ht="12.95" customHeight="1" x14ac:dyDescent="0.15">
      <c r="A10" s="59">
        <v>7</v>
      </c>
      <c r="B10" s="77" t="s">
        <v>159</v>
      </c>
      <c r="C10" s="77"/>
      <c r="D10" s="59">
        <v>8</v>
      </c>
      <c r="E10" s="59">
        <v>6</v>
      </c>
      <c r="F10" s="4">
        <f t="shared" si="0"/>
        <v>0.02</v>
      </c>
      <c r="G10" s="5" t="s">
        <v>100</v>
      </c>
      <c r="H10" s="59" t="s">
        <v>51</v>
      </c>
      <c r="I10" s="5"/>
      <c r="J10" s="1" t="s">
        <v>15</v>
      </c>
      <c r="K10" s="60">
        <f t="shared" si="1"/>
        <v>0.02</v>
      </c>
      <c r="L10" s="60">
        <f t="shared" si="2"/>
        <v>0.02</v>
      </c>
      <c r="M10" s="60">
        <f t="shared" si="3"/>
        <v>0.02</v>
      </c>
      <c r="N10" s="60">
        <f t="shared" si="4"/>
        <v>0.02</v>
      </c>
      <c r="O10" s="60">
        <f t="shared" si="5"/>
        <v>0.02</v>
      </c>
      <c r="P10" s="60">
        <f t="shared" si="26"/>
        <v>0.02</v>
      </c>
      <c r="Q10" s="60">
        <f t="shared" si="6"/>
        <v>0.02</v>
      </c>
      <c r="R10" s="60">
        <f t="shared" si="7"/>
        <v>0.02</v>
      </c>
      <c r="S10" s="60">
        <f t="shared" si="8"/>
        <v>0.02</v>
      </c>
      <c r="T10" s="60">
        <f t="shared" si="9"/>
        <v>0.01</v>
      </c>
      <c r="U10" s="60">
        <f t="shared" si="10"/>
        <v>0.02</v>
      </c>
      <c r="V10" s="60">
        <f t="shared" si="11"/>
        <v>0.02</v>
      </c>
      <c r="W10" s="60">
        <f t="shared" si="12"/>
        <v>0.02</v>
      </c>
      <c r="X10" s="60">
        <f t="shared" si="13"/>
        <v>0.02</v>
      </c>
      <c r="Y10" s="60">
        <f t="shared" si="14"/>
        <v>0.01</v>
      </c>
      <c r="Z10" s="60">
        <f t="shared" si="15"/>
        <v>0.02</v>
      </c>
      <c r="AA10" s="60">
        <f t="shared" si="16"/>
        <v>0.02</v>
      </c>
      <c r="AB10" s="60">
        <f t="shared" si="17"/>
        <v>0.02</v>
      </c>
      <c r="AC10" s="60">
        <f t="shared" si="18"/>
        <v>0.02</v>
      </c>
      <c r="AD10" s="60">
        <f t="shared" si="19"/>
        <v>0.02</v>
      </c>
      <c r="AE10" s="60">
        <f t="shared" si="20"/>
        <v>0.01</v>
      </c>
      <c r="AF10" s="60">
        <f t="shared" si="21"/>
        <v>0.02</v>
      </c>
      <c r="AG10" s="60">
        <f t="shared" si="22"/>
        <v>0.02</v>
      </c>
      <c r="AH10" s="60">
        <f t="shared" si="23"/>
        <v>0.02</v>
      </c>
      <c r="AI10" s="60">
        <f t="shared" si="24"/>
        <v>0.02</v>
      </c>
      <c r="AJ10" s="60">
        <f t="shared" si="25"/>
        <v>0.02</v>
      </c>
    </row>
    <row r="11" spans="1:36" ht="12.95" customHeight="1" x14ac:dyDescent="0.15">
      <c r="A11" s="59">
        <v>8</v>
      </c>
      <c r="B11" s="77" t="s">
        <v>115</v>
      </c>
      <c r="C11" s="77"/>
      <c r="D11" s="59">
        <v>12</v>
      </c>
      <c r="E11" s="59">
        <v>14</v>
      </c>
      <c r="F11" s="4">
        <f t="shared" si="0"/>
        <v>0.08</v>
      </c>
      <c r="G11" s="5"/>
      <c r="H11" s="59"/>
      <c r="I11" s="59"/>
      <c r="J11" s="1" t="s">
        <v>15</v>
      </c>
      <c r="K11" s="60">
        <f t="shared" si="1"/>
        <v>0.08</v>
      </c>
      <c r="L11" s="60">
        <f t="shared" si="2"/>
        <v>0.09</v>
      </c>
      <c r="M11" s="60">
        <f t="shared" si="3"/>
        <v>0.09</v>
      </c>
      <c r="N11" s="60">
        <f t="shared" si="4"/>
        <v>0.09</v>
      </c>
      <c r="O11" s="60">
        <f t="shared" si="5"/>
        <v>0.09</v>
      </c>
      <c r="P11" s="60">
        <f t="shared" si="26"/>
        <v>0.09</v>
      </c>
      <c r="Q11" s="60">
        <f t="shared" si="6"/>
        <v>0.08</v>
      </c>
      <c r="R11" s="60">
        <f t="shared" si="7"/>
        <v>0.08</v>
      </c>
      <c r="S11" s="60">
        <f t="shared" si="8"/>
        <v>0.09</v>
      </c>
      <c r="T11" s="60">
        <f t="shared" si="9"/>
        <v>0.09</v>
      </c>
      <c r="U11" s="60">
        <f t="shared" si="10"/>
        <v>0.08</v>
      </c>
      <c r="V11" s="60">
        <f t="shared" si="11"/>
        <v>0.09</v>
      </c>
      <c r="W11" s="60">
        <f t="shared" si="12"/>
        <v>0.09</v>
      </c>
      <c r="X11" s="60">
        <f t="shared" si="13"/>
        <v>0.09</v>
      </c>
      <c r="Y11" s="60">
        <f t="shared" si="14"/>
        <v>7.0000000000000007E-2</v>
      </c>
      <c r="Z11" s="60">
        <f t="shared" si="15"/>
        <v>0.09</v>
      </c>
      <c r="AA11" s="60">
        <f t="shared" si="16"/>
        <v>0.08</v>
      </c>
      <c r="AB11" s="60">
        <f t="shared" si="17"/>
        <v>0.08</v>
      </c>
      <c r="AC11" s="60">
        <f t="shared" si="18"/>
        <v>0.08</v>
      </c>
      <c r="AD11" s="60">
        <f t="shared" si="19"/>
        <v>0.11</v>
      </c>
      <c r="AE11" s="60">
        <f t="shared" si="20"/>
        <v>0.08</v>
      </c>
      <c r="AF11" s="60">
        <f t="shared" si="21"/>
        <v>0.08</v>
      </c>
      <c r="AG11" s="60">
        <f t="shared" si="22"/>
        <v>7.0000000000000007E-2</v>
      </c>
      <c r="AH11" s="60">
        <f t="shared" si="23"/>
        <v>0.08</v>
      </c>
      <c r="AI11" s="60">
        <f t="shared" si="24"/>
        <v>0.09</v>
      </c>
      <c r="AJ11" s="60">
        <f t="shared" si="25"/>
        <v>0.08</v>
      </c>
    </row>
    <row r="12" spans="1:36" ht="12.95" customHeight="1" x14ac:dyDescent="0.15">
      <c r="A12" s="59">
        <v>9</v>
      </c>
      <c r="B12" s="77" t="s">
        <v>115</v>
      </c>
      <c r="C12" s="77"/>
      <c r="D12" s="59">
        <v>8</v>
      </c>
      <c r="E12" s="59">
        <v>8</v>
      </c>
      <c r="F12" s="4">
        <f t="shared" si="0"/>
        <v>0.02</v>
      </c>
      <c r="G12" s="5" t="s">
        <v>100</v>
      </c>
      <c r="H12" s="59" t="s">
        <v>51</v>
      </c>
      <c r="I12" s="5"/>
      <c r="J12" s="1" t="s">
        <v>15</v>
      </c>
      <c r="K12" s="60">
        <f t="shared" si="1"/>
        <v>0.02</v>
      </c>
      <c r="L12" s="60">
        <f t="shared" si="2"/>
        <v>0.02</v>
      </c>
      <c r="M12" s="60">
        <f t="shared" si="3"/>
        <v>0.02</v>
      </c>
      <c r="N12" s="60">
        <f t="shared" si="4"/>
        <v>0.02</v>
      </c>
      <c r="O12" s="60">
        <f t="shared" si="5"/>
        <v>0.02</v>
      </c>
      <c r="P12" s="60">
        <f t="shared" si="26"/>
        <v>0.02</v>
      </c>
      <c r="Q12" s="60">
        <f t="shared" si="6"/>
        <v>0.02</v>
      </c>
      <c r="R12" s="60">
        <f t="shared" si="7"/>
        <v>0.02</v>
      </c>
      <c r="S12" s="60">
        <f t="shared" si="8"/>
        <v>0.02</v>
      </c>
      <c r="T12" s="60">
        <f t="shared" si="9"/>
        <v>0.02</v>
      </c>
      <c r="U12" s="60">
        <f t="shared" si="10"/>
        <v>0.02</v>
      </c>
      <c r="V12" s="60">
        <f t="shared" si="11"/>
        <v>0.02</v>
      </c>
      <c r="W12" s="60">
        <f t="shared" si="12"/>
        <v>0.02</v>
      </c>
      <c r="X12" s="60">
        <f t="shared" si="13"/>
        <v>0.02</v>
      </c>
      <c r="Y12" s="60">
        <f t="shared" si="14"/>
        <v>0.02</v>
      </c>
      <c r="Z12" s="60">
        <f t="shared" si="15"/>
        <v>0.02</v>
      </c>
      <c r="AA12" s="60">
        <f t="shared" si="16"/>
        <v>0.02</v>
      </c>
      <c r="AB12" s="60">
        <f t="shared" si="17"/>
        <v>0.02</v>
      </c>
      <c r="AC12" s="60">
        <f t="shared" si="18"/>
        <v>0.02</v>
      </c>
      <c r="AD12" s="60">
        <f t="shared" si="19"/>
        <v>0.03</v>
      </c>
      <c r="AE12" s="60">
        <f t="shared" si="20"/>
        <v>0.02</v>
      </c>
      <c r="AF12" s="60">
        <f t="shared" si="21"/>
        <v>0.02</v>
      </c>
      <c r="AG12" s="60">
        <f t="shared" si="22"/>
        <v>0.02</v>
      </c>
      <c r="AH12" s="60">
        <f t="shared" si="23"/>
        <v>0.02</v>
      </c>
      <c r="AI12" s="60">
        <f t="shared" si="24"/>
        <v>0.02</v>
      </c>
      <c r="AJ12" s="60">
        <f t="shared" si="25"/>
        <v>0.02</v>
      </c>
    </row>
    <row r="13" spans="1:36" ht="12.95" customHeight="1" x14ac:dyDescent="0.15">
      <c r="A13" s="59">
        <v>10</v>
      </c>
      <c r="B13" s="77" t="s">
        <v>115</v>
      </c>
      <c r="C13" s="77"/>
      <c r="D13" s="59">
        <v>12</v>
      </c>
      <c r="E13" s="59">
        <v>12</v>
      </c>
      <c r="F13" s="4">
        <f t="shared" si="0"/>
        <v>7.0000000000000007E-2</v>
      </c>
      <c r="G13" s="5" t="s">
        <v>100</v>
      </c>
      <c r="H13" s="59" t="s">
        <v>51</v>
      </c>
      <c r="I13" s="5"/>
      <c r="J13" s="1" t="s">
        <v>15</v>
      </c>
      <c r="K13" s="60">
        <f t="shared" si="1"/>
        <v>7.0000000000000007E-2</v>
      </c>
      <c r="L13" s="60">
        <f t="shared" si="2"/>
        <v>7.0000000000000007E-2</v>
      </c>
      <c r="M13" s="60">
        <f t="shared" si="3"/>
        <v>7.0000000000000007E-2</v>
      </c>
      <c r="N13" s="60">
        <f t="shared" si="4"/>
        <v>0.08</v>
      </c>
      <c r="O13" s="60">
        <f t="shared" si="5"/>
        <v>0.08</v>
      </c>
      <c r="P13" s="60">
        <f t="shared" si="26"/>
        <v>7.0000000000000007E-2</v>
      </c>
      <c r="Q13" s="60">
        <f t="shared" si="6"/>
        <v>7.0000000000000007E-2</v>
      </c>
      <c r="R13" s="60">
        <f t="shared" si="7"/>
        <v>7.0000000000000007E-2</v>
      </c>
      <c r="S13" s="60">
        <f t="shared" si="8"/>
        <v>7.0000000000000007E-2</v>
      </c>
      <c r="T13" s="60">
        <f t="shared" si="9"/>
        <v>7.0000000000000007E-2</v>
      </c>
      <c r="U13" s="60">
        <f t="shared" si="10"/>
        <v>7.0000000000000007E-2</v>
      </c>
      <c r="V13" s="60">
        <f t="shared" si="11"/>
        <v>7.0000000000000007E-2</v>
      </c>
      <c r="W13" s="60">
        <f t="shared" si="12"/>
        <v>7.0000000000000007E-2</v>
      </c>
      <c r="X13" s="60">
        <f t="shared" si="13"/>
        <v>7.0000000000000007E-2</v>
      </c>
      <c r="Y13" s="60">
        <f t="shared" si="14"/>
        <v>0.06</v>
      </c>
      <c r="Z13" s="60">
        <f t="shared" si="15"/>
        <v>7.0000000000000007E-2</v>
      </c>
      <c r="AA13" s="60">
        <f t="shared" si="16"/>
        <v>7.0000000000000007E-2</v>
      </c>
      <c r="AB13" s="60">
        <f t="shared" si="17"/>
        <v>7.0000000000000007E-2</v>
      </c>
      <c r="AC13" s="60">
        <f t="shared" si="18"/>
        <v>7.0000000000000007E-2</v>
      </c>
      <c r="AD13" s="60">
        <f t="shared" si="19"/>
        <v>0.09</v>
      </c>
      <c r="AE13" s="60">
        <f t="shared" si="20"/>
        <v>0.06</v>
      </c>
      <c r="AF13" s="60">
        <f t="shared" si="21"/>
        <v>7.0000000000000007E-2</v>
      </c>
      <c r="AG13" s="60">
        <f t="shared" si="22"/>
        <v>0.06</v>
      </c>
      <c r="AH13" s="60">
        <f t="shared" si="23"/>
        <v>7.0000000000000007E-2</v>
      </c>
      <c r="AI13" s="60">
        <f t="shared" si="24"/>
        <v>7.0000000000000007E-2</v>
      </c>
      <c r="AJ13" s="60">
        <f t="shared" si="25"/>
        <v>7.0000000000000007E-2</v>
      </c>
    </row>
    <row r="14" spans="1:36" ht="12.95" customHeight="1" x14ac:dyDescent="0.15">
      <c r="A14" s="59">
        <v>11</v>
      </c>
      <c r="B14" s="77" t="s">
        <v>115</v>
      </c>
      <c r="C14" s="77"/>
      <c r="D14" s="59">
        <v>12</v>
      </c>
      <c r="E14" s="59">
        <v>12</v>
      </c>
      <c r="F14" s="4">
        <f t="shared" si="0"/>
        <v>7.0000000000000007E-2</v>
      </c>
      <c r="G14" s="5" t="s">
        <v>100</v>
      </c>
      <c r="H14" s="59" t="s">
        <v>51</v>
      </c>
      <c r="I14" s="59"/>
      <c r="J14" s="1" t="s">
        <v>15</v>
      </c>
      <c r="K14" s="60">
        <f t="shared" si="1"/>
        <v>7.0000000000000007E-2</v>
      </c>
      <c r="L14" s="60">
        <f t="shared" si="2"/>
        <v>7.0000000000000007E-2</v>
      </c>
      <c r="M14" s="60">
        <f t="shared" si="3"/>
        <v>7.0000000000000007E-2</v>
      </c>
      <c r="N14" s="60">
        <f t="shared" si="4"/>
        <v>0.08</v>
      </c>
      <c r="O14" s="60">
        <f t="shared" si="5"/>
        <v>0.08</v>
      </c>
      <c r="P14" s="60">
        <f t="shared" si="26"/>
        <v>7.0000000000000007E-2</v>
      </c>
      <c r="Q14" s="60">
        <f t="shared" si="6"/>
        <v>7.0000000000000007E-2</v>
      </c>
      <c r="R14" s="60">
        <f t="shared" si="7"/>
        <v>7.0000000000000007E-2</v>
      </c>
      <c r="S14" s="60">
        <f t="shared" si="8"/>
        <v>7.0000000000000007E-2</v>
      </c>
      <c r="T14" s="60">
        <f t="shared" si="9"/>
        <v>7.0000000000000007E-2</v>
      </c>
      <c r="U14" s="60">
        <f t="shared" si="10"/>
        <v>7.0000000000000007E-2</v>
      </c>
      <c r="V14" s="60">
        <f t="shared" si="11"/>
        <v>7.0000000000000007E-2</v>
      </c>
      <c r="W14" s="60">
        <f t="shared" si="12"/>
        <v>7.0000000000000007E-2</v>
      </c>
      <c r="X14" s="60">
        <f t="shared" si="13"/>
        <v>7.0000000000000007E-2</v>
      </c>
      <c r="Y14" s="60">
        <f t="shared" si="14"/>
        <v>0.06</v>
      </c>
      <c r="Z14" s="60">
        <f t="shared" si="15"/>
        <v>7.0000000000000007E-2</v>
      </c>
      <c r="AA14" s="60">
        <f t="shared" si="16"/>
        <v>7.0000000000000007E-2</v>
      </c>
      <c r="AB14" s="60">
        <f t="shared" si="17"/>
        <v>7.0000000000000007E-2</v>
      </c>
      <c r="AC14" s="60">
        <f t="shared" si="18"/>
        <v>7.0000000000000007E-2</v>
      </c>
      <c r="AD14" s="60">
        <f t="shared" si="19"/>
        <v>0.09</v>
      </c>
      <c r="AE14" s="60">
        <f t="shared" si="20"/>
        <v>0.06</v>
      </c>
      <c r="AF14" s="60">
        <f t="shared" si="21"/>
        <v>7.0000000000000007E-2</v>
      </c>
      <c r="AG14" s="60">
        <f t="shared" si="22"/>
        <v>0.06</v>
      </c>
      <c r="AH14" s="60">
        <f t="shared" si="23"/>
        <v>7.0000000000000007E-2</v>
      </c>
      <c r="AI14" s="60">
        <f t="shared" si="24"/>
        <v>7.0000000000000007E-2</v>
      </c>
      <c r="AJ14" s="60">
        <f t="shared" si="25"/>
        <v>7.0000000000000007E-2</v>
      </c>
    </row>
    <row r="15" spans="1:36" ht="12.95" customHeight="1" x14ac:dyDescent="0.15">
      <c r="A15" s="59">
        <v>12</v>
      </c>
      <c r="B15" s="77" t="s">
        <v>115</v>
      </c>
      <c r="C15" s="77"/>
      <c r="D15" s="59">
        <v>12</v>
      </c>
      <c r="E15" s="59">
        <v>14</v>
      </c>
      <c r="F15" s="4">
        <f t="shared" si="0"/>
        <v>0.08</v>
      </c>
      <c r="G15" s="5" t="s">
        <v>100</v>
      </c>
      <c r="H15" s="59"/>
      <c r="I15" s="59"/>
      <c r="J15" s="1" t="s">
        <v>15</v>
      </c>
      <c r="K15" s="60">
        <f t="shared" si="1"/>
        <v>0.08</v>
      </c>
      <c r="L15" s="60">
        <f t="shared" si="2"/>
        <v>0.09</v>
      </c>
      <c r="M15" s="60">
        <f t="shared" si="3"/>
        <v>0.09</v>
      </c>
      <c r="N15" s="60">
        <f t="shared" si="4"/>
        <v>0.09</v>
      </c>
      <c r="O15" s="60">
        <f t="shared" si="5"/>
        <v>0.09</v>
      </c>
      <c r="P15" s="60">
        <f t="shared" si="26"/>
        <v>0.09</v>
      </c>
      <c r="Q15" s="60">
        <f t="shared" si="6"/>
        <v>0.08</v>
      </c>
      <c r="R15" s="60">
        <f t="shared" si="7"/>
        <v>0.08</v>
      </c>
      <c r="S15" s="60">
        <f t="shared" si="8"/>
        <v>0.09</v>
      </c>
      <c r="T15" s="60">
        <f t="shared" si="9"/>
        <v>0.09</v>
      </c>
      <c r="U15" s="60">
        <f t="shared" si="10"/>
        <v>0.08</v>
      </c>
      <c r="V15" s="60">
        <f t="shared" si="11"/>
        <v>0.09</v>
      </c>
      <c r="W15" s="60">
        <f t="shared" si="12"/>
        <v>0.09</v>
      </c>
      <c r="X15" s="60">
        <f t="shared" si="13"/>
        <v>0.09</v>
      </c>
      <c r="Y15" s="60">
        <f t="shared" si="14"/>
        <v>7.0000000000000007E-2</v>
      </c>
      <c r="Z15" s="60">
        <f t="shared" si="15"/>
        <v>0.09</v>
      </c>
      <c r="AA15" s="60">
        <f t="shared" si="16"/>
        <v>0.08</v>
      </c>
      <c r="AB15" s="60">
        <f t="shared" si="17"/>
        <v>0.08</v>
      </c>
      <c r="AC15" s="60">
        <f t="shared" si="18"/>
        <v>0.08</v>
      </c>
      <c r="AD15" s="60">
        <f t="shared" si="19"/>
        <v>0.11</v>
      </c>
      <c r="AE15" s="60">
        <f t="shared" si="20"/>
        <v>0.08</v>
      </c>
      <c r="AF15" s="60">
        <f t="shared" si="21"/>
        <v>0.08</v>
      </c>
      <c r="AG15" s="60">
        <f t="shared" si="22"/>
        <v>7.0000000000000007E-2</v>
      </c>
      <c r="AH15" s="60">
        <f t="shared" si="23"/>
        <v>0.08</v>
      </c>
      <c r="AI15" s="60">
        <f t="shared" si="24"/>
        <v>0.09</v>
      </c>
      <c r="AJ15" s="60">
        <f t="shared" si="25"/>
        <v>0.08</v>
      </c>
    </row>
    <row r="16" spans="1:36" ht="12.95" customHeight="1" x14ac:dyDescent="0.15">
      <c r="A16" s="59">
        <v>13</v>
      </c>
      <c r="B16" s="77" t="s">
        <v>115</v>
      </c>
      <c r="C16" s="77"/>
      <c r="D16" s="59">
        <v>8</v>
      </c>
      <c r="E16" s="59">
        <v>9</v>
      </c>
      <c r="F16" s="4">
        <f t="shared" si="0"/>
        <v>0.02</v>
      </c>
      <c r="G16" s="5" t="s">
        <v>100</v>
      </c>
      <c r="H16" s="59" t="s">
        <v>51</v>
      </c>
      <c r="I16" s="59"/>
      <c r="J16" s="1" t="s">
        <v>15</v>
      </c>
      <c r="K16" s="60">
        <f t="shared" si="1"/>
        <v>0.03</v>
      </c>
      <c r="L16" s="60">
        <f t="shared" si="2"/>
        <v>0.03</v>
      </c>
      <c r="M16" s="60">
        <f t="shared" si="3"/>
        <v>0.03</v>
      </c>
      <c r="N16" s="60">
        <f t="shared" si="4"/>
        <v>0.03</v>
      </c>
      <c r="O16" s="60">
        <f t="shared" si="5"/>
        <v>0.03</v>
      </c>
      <c r="P16" s="60">
        <f t="shared" si="26"/>
        <v>0.03</v>
      </c>
      <c r="Q16" s="60">
        <f t="shared" si="6"/>
        <v>0.03</v>
      </c>
      <c r="R16" s="60">
        <f t="shared" si="7"/>
        <v>0.02</v>
      </c>
      <c r="S16" s="60">
        <f t="shared" si="8"/>
        <v>0.03</v>
      </c>
      <c r="T16" s="60">
        <f t="shared" si="9"/>
        <v>0.03</v>
      </c>
      <c r="U16" s="60">
        <f t="shared" si="10"/>
        <v>0.03</v>
      </c>
      <c r="V16" s="60">
        <f t="shared" si="11"/>
        <v>0.03</v>
      </c>
      <c r="W16" s="60">
        <f t="shared" si="12"/>
        <v>0.03</v>
      </c>
      <c r="X16" s="60">
        <f t="shared" si="13"/>
        <v>0.03</v>
      </c>
      <c r="Y16" s="60">
        <f t="shared" si="14"/>
        <v>0.02</v>
      </c>
      <c r="Z16" s="60">
        <f t="shared" si="15"/>
        <v>0.03</v>
      </c>
      <c r="AA16" s="60">
        <f t="shared" si="16"/>
        <v>0.02</v>
      </c>
      <c r="AB16" s="60">
        <f t="shared" si="17"/>
        <v>0.02</v>
      </c>
      <c r="AC16" s="60">
        <f t="shared" si="18"/>
        <v>0.02</v>
      </c>
      <c r="AD16" s="60">
        <f t="shared" si="19"/>
        <v>0.03</v>
      </c>
      <c r="AE16" s="60">
        <f t="shared" si="20"/>
        <v>0.02</v>
      </c>
      <c r="AF16" s="60">
        <f t="shared" si="21"/>
        <v>0.02</v>
      </c>
      <c r="AG16" s="60">
        <f t="shared" si="22"/>
        <v>0.02</v>
      </c>
      <c r="AH16" s="60">
        <f t="shared" si="23"/>
        <v>0.02</v>
      </c>
      <c r="AI16" s="60">
        <f t="shared" si="24"/>
        <v>0.03</v>
      </c>
      <c r="AJ16" s="60">
        <f t="shared" si="25"/>
        <v>0.02</v>
      </c>
    </row>
    <row r="17" spans="1:36" ht="12.95" customHeight="1" x14ac:dyDescent="0.15">
      <c r="A17" s="59">
        <v>14</v>
      </c>
      <c r="B17" s="77" t="s">
        <v>115</v>
      </c>
      <c r="C17" s="77"/>
      <c r="D17" s="59">
        <v>14</v>
      </c>
      <c r="E17" s="59">
        <v>13</v>
      </c>
      <c r="F17" s="4">
        <f t="shared" si="0"/>
        <v>0.09</v>
      </c>
      <c r="G17" s="5" t="s">
        <v>100</v>
      </c>
      <c r="H17" s="59"/>
      <c r="I17" s="59"/>
      <c r="J17" s="1" t="s">
        <v>15</v>
      </c>
      <c r="K17" s="60">
        <f t="shared" si="1"/>
        <v>0.1</v>
      </c>
      <c r="L17" s="60">
        <f t="shared" si="2"/>
        <v>0.11</v>
      </c>
      <c r="M17" s="60">
        <f t="shared" si="3"/>
        <v>0.11</v>
      </c>
      <c r="N17" s="60">
        <f t="shared" si="4"/>
        <v>0.11</v>
      </c>
      <c r="O17" s="60">
        <f t="shared" si="5"/>
        <v>0.11</v>
      </c>
      <c r="P17" s="60">
        <f t="shared" si="26"/>
        <v>0.11</v>
      </c>
      <c r="Q17" s="60">
        <f t="shared" si="6"/>
        <v>0.1</v>
      </c>
      <c r="R17" s="60">
        <f t="shared" si="7"/>
        <v>0.1</v>
      </c>
      <c r="S17" s="60">
        <f t="shared" si="8"/>
        <v>0.11</v>
      </c>
      <c r="T17" s="60">
        <f t="shared" si="9"/>
        <v>0.11</v>
      </c>
      <c r="U17" s="60">
        <f t="shared" si="10"/>
        <v>0.1</v>
      </c>
      <c r="V17" s="60">
        <f t="shared" si="11"/>
        <v>0.11</v>
      </c>
      <c r="W17" s="60">
        <f t="shared" si="12"/>
        <v>0.11</v>
      </c>
      <c r="X17" s="60">
        <f t="shared" si="13"/>
        <v>0.11</v>
      </c>
      <c r="Y17" s="60">
        <f t="shared" si="14"/>
        <v>0.09</v>
      </c>
      <c r="Z17" s="60">
        <f t="shared" si="15"/>
        <v>0.11</v>
      </c>
      <c r="AA17" s="60">
        <f t="shared" si="16"/>
        <v>0.1</v>
      </c>
      <c r="AB17" s="60">
        <f t="shared" si="17"/>
        <v>0.1</v>
      </c>
      <c r="AC17" s="60">
        <f t="shared" si="18"/>
        <v>0.1</v>
      </c>
      <c r="AD17" s="60">
        <f t="shared" si="19"/>
        <v>0.13</v>
      </c>
      <c r="AE17" s="60">
        <f t="shared" si="20"/>
        <v>0.09</v>
      </c>
      <c r="AF17" s="60">
        <f t="shared" si="21"/>
        <v>0.1</v>
      </c>
      <c r="AG17" s="60">
        <f t="shared" si="22"/>
        <v>0.09</v>
      </c>
      <c r="AH17" s="60">
        <f t="shared" si="23"/>
        <v>0.09</v>
      </c>
      <c r="AI17" s="60">
        <f t="shared" si="24"/>
        <v>0.11</v>
      </c>
      <c r="AJ17" s="60">
        <f t="shared" si="25"/>
        <v>0.09</v>
      </c>
    </row>
    <row r="18" spans="1:36" ht="12.95" customHeight="1" x14ac:dyDescent="0.15">
      <c r="A18" s="59">
        <v>15</v>
      </c>
      <c r="B18" s="77" t="s">
        <v>115</v>
      </c>
      <c r="C18" s="77"/>
      <c r="D18" s="59">
        <v>14</v>
      </c>
      <c r="E18" s="59">
        <v>13</v>
      </c>
      <c r="F18" s="4">
        <f t="shared" si="0"/>
        <v>0.09</v>
      </c>
      <c r="G18" s="5"/>
      <c r="H18" s="59" t="s">
        <v>51</v>
      </c>
      <c r="I18" s="59"/>
      <c r="J18" s="1" t="s">
        <v>15</v>
      </c>
      <c r="K18" s="60">
        <f t="shared" si="1"/>
        <v>0.1</v>
      </c>
      <c r="L18" s="60">
        <f t="shared" si="2"/>
        <v>0.11</v>
      </c>
      <c r="M18" s="60">
        <f t="shared" si="3"/>
        <v>0.11</v>
      </c>
      <c r="N18" s="60">
        <f t="shared" si="4"/>
        <v>0.11</v>
      </c>
      <c r="O18" s="60">
        <f t="shared" si="5"/>
        <v>0.11</v>
      </c>
      <c r="P18" s="60">
        <f t="shared" si="26"/>
        <v>0.11</v>
      </c>
      <c r="Q18" s="60">
        <f t="shared" si="6"/>
        <v>0.1</v>
      </c>
      <c r="R18" s="60">
        <f t="shared" si="7"/>
        <v>0.1</v>
      </c>
      <c r="S18" s="60">
        <f t="shared" si="8"/>
        <v>0.11</v>
      </c>
      <c r="T18" s="60">
        <f t="shared" si="9"/>
        <v>0.11</v>
      </c>
      <c r="U18" s="60">
        <f t="shared" si="10"/>
        <v>0.1</v>
      </c>
      <c r="V18" s="60">
        <f t="shared" si="11"/>
        <v>0.11</v>
      </c>
      <c r="W18" s="60">
        <f t="shared" si="12"/>
        <v>0.11</v>
      </c>
      <c r="X18" s="60">
        <f t="shared" si="13"/>
        <v>0.11</v>
      </c>
      <c r="Y18" s="60">
        <f t="shared" si="14"/>
        <v>0.09</v>
      </c>
      <c r="Z18" s="60">
        <f t="shared" si="15"/>
        <v>0.11</v>
      </c>
      <c r="AA18" s="60">
        <f t="shared" si="16"/>
        <v>0.1</v>
      </c>
      <c r="AB18" s="60">
        <f t="shared" si="17"/>
        <v>0.1</v>
      </c>
      <c r="AC18" s="60">
        <f t="shared" si="18"/>
        <v>0.1</v>
      </c>
      <c r="AD18" s="60">
        <f t="shared" si="19"/>
        <v>0.13</v>
      </c>
      <c r="AE18" s="60">
        <f t="shared" si="20"/>
        <v>0.09</v>
      </c>
      <c r="AF18" s="60">
        <f t="shared" si="21"/>
        <v>0.1</v>
      </c>
      <c r="AG18" s="60">
        <f t="shared" si="22"/>
        <v>0.09</v>
      </c>
      <c r="AH18" s="60">
        <f t="shared" si="23"/>
        <v>0.09</v>
      </c>
      <c r="AI18" s="60">
        <f t="shared" si="24"/>
        <v>0.11</v>
      </c>
      <c r="AJ18" s="60">
        <f t="shared" si="25"/>
        <v>0.09</v>
      </c>
    </row>
    <row r="19" spans="1:36" ht="12.95" customHeight="1" x14ac:dyDescent="0.15">
      <c r="A19" s="59">
        <v>16</v>
      </c>
      <c r="B19" s="77" t="s">
        <v>115</v>
      </c>
      <c r="C19" s="77"/>
      <c r="D19" s="59">
        <v>18</v>
      </c>
      <c r="E19" s="59">
        <v>16</v>
      </c>
      <c r="F19" s="4">
        <f t="shared" si="0"/>
        <v>0.19</v>
      </c>
      <c r="G19" s="5"/>
      <c r="H19" s="59"/>
      <c r="I19" s="59"/>
      <c r="J19" s="1" t="s">
        <v>15</v>
      </c>
      <c r="K19" s="60">
        <f t="shared" si="1"/>
        <v>0.19</v>
      </c>
      <c r="L19" s="60">
        <f t="shared" si="2"/>
        <v>0.21</v>
      </c>
      <c r="M19" s="60">
        <f t="shared" si="3"/>
        <v>0.21</v>
      </c>
      <c r="N19" s="60">
        <f t="shared" si="4"/>
        <v>0.21</v>
      </c>
      <c r="O19" s="60">
        <f t="shared" si="5"/>
        <v>0.21</v>
      </c>
      <c r="P19" s="60">
        <f t="shared" si="26"/>
        <v>0.21</v>
      </c>
      <c r="Q19" s="60">
        <f t="shared" si="6"/>
        <v>0.19</v>
      </c>
      <c r="R19" s="60">
        <f t="shared" si="7"/>
        <v>0.21</v>
      </c>
      <c r="S19" s="60">
        <f t="shared" si="8"/>
        <v>0.21</v>
      </c>
      <c r="T19" s="60">
        <f t="shared" si="9"/>
        <v>0.22</v>
      </c>
      <c r="U19" s="60">
        <f t="shared" si="10"/>
        <v>0.21</v>
      </c>
      <c r="V19" s="60">
        <f t="shared" si="11"/>
        <v>0.21</v>
      </c>
      <c r="W19" s="60">
        <f t="shared" si="12"/>
        <v>0.2</v>
      </c>
      <c r="X19" s="60">
        <f t="shared" si="13"/>
        <v>0.21</v>
      </c>
      <c r="Y19" s="60">
        <f t="shared" si="14"/>
        <v>0.18</v>
      </c>
      <c r="Z19" s="60">
        <f t="shared" si="15"/>
        <v>0.2</v>
      </c>
      <c r="AA19" s="60">
        <f t="shared" si="16"/>
        <v>0.19</v>
      </c>
      <c r="AB19" s="60">
        <f t="shared" si="17"/>
        <v>0.21</v>
      </c>
      <c r="AC19" s="60">
        <f t="shared" si="18"/>
        <v>0.21</v>
      </c>
      <c r="AD19" s="60">
        <f t="shared" si="19"/>
        <v>0.24</v>
      </c>
      <c r="AE19" s="60">
        <f t="shared" si="20"/>
        <v>0.19</v>
      </c>
      <c r="AF19" s="60">
        <f t="shared" si="21"/>
        <v>0.21</v>
      </c>
      <c r="AG19" s="60">
        <f t="shared" si="22"/>
        <v>0.18</v>
      </c>
      <c r="AH19" s="60">
        <f t="shared" si="23"/>
        <v>0.19</v>
      </c>
      <c r="AI19" s="60">
        <f t="shared" si="24"/>
        <v>0.21</v>
      </c>
      <c r="AJ19" s="60">
        <f t="shared" si="25"/>
        <v>0.19</v>
      </c>
    </row>
    <row r="20" spans="1:36" ht="12.95" customHeight="1" x14ac:dyDescent="0.15">
      <c r="A20" s="59">
        <v>17</v>
      </c>
      <c r="B20" s="77" t="s">
        <v>115</v>
      </c>
      <c r="C20" s="77"/>
      <c r="D20" s="59">
        <v>10</v>
      </c>
      <c r="E20" s="59">
        <v>11</v>
      </c>
      <c r="F20" s="4">
        <f t="shared" si="0"/>
        <v>0.04</v>
      </c>
      <c r="G20" s="5" t="s">
        <v>100</v>
      </c>
      <c r="H20" s="59" t="s">
        <v>51</v>
      </c>
      <c r="I20" s="59"/>
      <c r="J20" s="1" t="s">
        <v>15</v>
      </c>
      <c r="K20" s="60">
        <f t="shared" si="1"/>
        <v>0.05</v>
      </c>
      <c r="L20" s="60">
        <f t="shared" si="2"/>
        <v>0.05</v>
      </c>
      <c r="M20" s="60">
        <f t="shared" si="3"/>
        <v>0.05</v>
      </c>
      <c r="N20" s="60">
        <f t="shared" si="4"/>
        <v>0.05</v>
      </c>
      <c r="O20" s="60">
        <f t="shared" si="5"/>
        <v>0.05</v>
      </c>
      <c r="P20" s="60">
        <f t="shared" si="26"/>
        <v>0.05</v>
      </c>
      <c r="Q20" s="60">
        <f t="shared" si="6"/>
        <v>0.05</v>
      </c>
      <c r="R20" s="60">
        <f t="shared" si="7"/>
        <v>0.05</v>
      </c>
      <c r="S20" s="60">
        <f t="shared" si="8"/>
        <v>0.05</v>
      </c>
      <c r="T20" s="60">
        <f t="shared" si="9"/>
        <v>0.05</v>
      </c>
      <c r="U20" s="60">
        <f t="shared" si="10"/>
        <v>0.05</v>
      </c>
      <c r="V20" s="60">
        <f t="shared" si="11"/>
        <v>0.05</v>
      </c>
      <c r="W20" s="60">
        <f t="shared" si="12"/>
        <v>0.05</v>
      </c>
      <c r="X20" s="60">
        <f t="shared" si="13"/>
        <v>0.05</v>
      </c>
      <c r="Y20" s="60">
        <f t="shared" si="14"/>
        <v>0.04</v>
      </c>
      <c r="Z20" s="60">
        <f t="shared" si="15"/>
        <v>0.05</v>
      </c>
      <c r="AA20" s="60">
        <f t="shared" si="16"/>
        <v>0.04</v>
      </c>
      <c r="AB20" s="60">
        <f t="shared" si="17"/>
        <v>0.04</v>
      </c>
      <c r="AC20" s="60">
        <f t="shared" si="18"/>
        <v>0.05</v>
      </c>
      <c r="AD20" s="60">
        <f t="shared" si="19"/>
        <v>0.06</v>
      </c>
      <c r="AE20" s="60">
        <f t="shared" si="20"/>
        <v>0.04</v>
      </c>
      <c r="AF20" s="60">
        <f t="shared" si="21"/>
        <v>0.04</v>
      </c>
      <c r="AG20" s="60">
        <f t="shared" si="22"/>
        <v>0.04</v>
      </c>
      <c r="AH20" s="60">
        <f t="shared" si="23"/>
        <v>0.04</v>
      </c>
      <c r="AI20" s="60">
        <f t="shared" si="24"/>
        <v>0.05</v>
      </c>
      <c r="AJ20" s="60">
        <f t="shared" si="25"/>
        <v>0.04</v>
      </c>
    </row>
    <row r="21" spans="1:36" ht="12.95" customHeight="1" x14ac:dyDescent="0.15">
      <c r="A21" s="59">
        <v>18</v>
      </c>
      <c r="B21" s="77" t="s">
        <v>115</v>
      </c>
      <c r="C21" s="77"/>
      <c r="D21" s="59">
        <v>12</v>
      </c>
      <c r="E21" s="59">
        <v>13</v>
      </c>
      <c r="F21" s="4">
        <f t="shared" si="0"/>
        <v>7.0000000000000007E-2</v>
      </c>
      <c r="G21" s="5" t="s">
        <v>100</v>
      </c>
      <c r="H21" s="59" t="s">
        <v>51</v>
      </c>
      <c r="I21" s="59"/>
      <c r="J21" s="1" t="s">
        <v>15</v>
      </c>
      <c r="K21" s="60">
        <f t="shared" si="1"/>
        <v>0.08</v>
      </c>
      <c r="L21" s="60">
        <f t="shared" si="2"/>
        <v>0.08</v>
      </c>
      <c r="M21" s="60">
        <f t="shared" si="3"/>
        <v>0.08</v>
      </c>
      <c r="N21" s="60">
        <f t="shared" si="4"/>
        <v>0.08</v>
      </c>
      <c r="O21" s="60">
        <f t="shared" si="5"/>
        <v>0.08</v>
      </c>
      <c r="P21" s="60">
        <f t="shared" si="26"/>
        <v>0.08</v>
      </c>
      <c r="Q21" s="60">
        <f t="shared" si="6"/>
        <v>0.08</v>
      </c>
      <c r="R21" s="60">
        <f t="shared" si="7"/>
        <v>0.08</v>
      </c>
      <c r="S21" s="60">
        <f t="shared" si="8"/>
        <v>0.08</v>
      </c>
      <c r="T21" s="60">
        <f t="shared" si="9"/>
        <v>0.08</v>
      </c>
      <c r="U21" s="60">
        <f t="shared" si="10"/>
        <v>0.08</v>
      </c>
      <c r="V21" s="60">
        <f t="shared" si="11"/>
        <v>0.08</v>
      </c>
      <c r="W21" s="60">
        <f t="shared" si="12"/>
        <v>0.08</v>
      </c>
      <c r="X21" s="60">
        <f t="shared" si="13"/>
        <v>0.08</v>
      </c>
      <c r="Y21" s="60">
        <f t="shared" si="14"/>
        <v>7.0000000000000007E-2</v>
      </c>
      <c r="Z21" s="60">
        <f t="shared" si="15"/>
        <v>0.08</v>
      </c>
      <c r="AA21" s="60">
        <f t="shared" si="16"/>
        <v>7.0000000000000007E-2</v>
      </c>
      <c r="AB21" s="60">
        <f t="shared" si="17"/>
        <v>0.08</v>
      </c>
      <c r="AC21" s="60">
        <f t="shared" si="18"/>
        <v>0.08</v>
      </c>
      <c r="AD21" s="60">
        <f t="shared" si="19"/>
        <v>0.1</v>
      </c>
      <c r="AE21" s="60">
        <f t="shared" si="20"/>
        <v>7.0000000000000007E-2</v>
      </c>
      <c r="AF21" s="60">
        <f t="shared" si="21"/>
        <v>0.08</v>
      </c>
      <c r="AG21" s="60">
        <f t="shared" si="22"/>
        <v>7.0000000000000007E-2</v>
      </c>
      <c r="AH21" s="60">
        <f t="shared" si="23"/>
        <v>7.0000000000000007E-2</v>
      </c>
      <c r="AI21" s="60">
        <f t="shared" si="24"/>
        <v>0.08</v>
      </c>
      <c r="AJ21" s="60">
        <f t="shared" si="25"/>
        <v>7.0000000000000007E-2</v>
      </c>
    </row>
    <row r="22" spans="1:36" ht="12.95" customHeight="1" x14ac:dyDescent="0.15">
      <c r="A22" s="59">
        <v>19</v>
      </c>
      <c r="B22" s="77" t="s">
        <v>115</v>
      </c>
      <c r="C22" s="77"/>
      <c r="D22" s="59">
        <v>16</v>
      </c>
      <c r="E22" s="59">
        <v>13</v>
      </c>
      <c r="F22" s="4">
        <f t="shared" si="0"/>
        <v>0.12</v>
      </c>
      <c r="G22" s="47"/>
      <c r="H22" s="59"/>
      <c r="I22" s="59"/>
      <c r="J22" s="1" t="s">
        <v>15</v>
      </c>
      <c r="K22" s="60">
        <f t="shared" si="1"/>
        <v>0.13</v>
      </c>
      <c r="L22" s="60">
        <f t="shared" si="2"/>
        <v>0.13</v>
      </c>
      <c r="M22" s="60">
        <f t="shared" si="3"/>
        <v>0.13</v>
      </c>
      <c r="N22" s="60">
        <f t="shared" si="4"/>
        <v>0.14000000000000001</v>
      </c>
      <c r="O22" s="60">
        <f t="shared" si="5"/>
        <v>0.14000000000000001</v>
      </c>
      <c r="P22" s="60">
        <f t="shared" si="26"/>
        <v>0.13</v>
      </c>
      <c r="Q22" s="60">
        <f t="shared" si="6"/>
        <v>0.13</v>
      </c>
      <c r="R22" s="60">
        <f t="shared" si="7"/>
        <v>0.13</v>
      </c>
      <c r="S22" s="60">
        <f t="shared" si="8"/>
        <v>0.14000000000000001</v>
      </c>
      <c r="T22" s="60">
        <f t="shared" si="9"/>
        <v>0.13</v>
      </c>
      <c r="U22" s="60">
        <f t="shared" si="10"/>
        <v>0.13</v>
      </c>
      <c r="V22" s="60">
        <f t="shared" si="11"/>
        <v>0.14000000000000001</v>
      </c>
      <c r="W22" s="60">
        <f t="shared" si="12"/>
        <v>0.13</v>
      </c>
      <c r="X22" s="60">
        <f t="shared" si="13"/>
        <v>0.13</v>
      </c>
      <c r="Y22" s="60">
        <f t="shared" si="14"/>
        <v>0.12</v>
      </c>
      <c r="Z22" s="60">
        <f t="shared" si="15"/>
        <v>0.13</v>
      </c>
      <c r="AA22" s="60">
        <f t="shared" si="16"/>
        <v>0.12</v>
      </c>
      <c r="AB22" s="60">
        <f t="shared" si="17"/>
        <v>0.13</v>
      </c>
      <c r="AC22" s="60">
        <f t="shared" si="18"/>
        <v>0.13</v>
      </c>
      <c r="AD22" s="60">
        <f t="shared" si="19"/>
        <v>0.16</v>
      </c>
      <c r="AE22" s="60">
        <f t="shared" si="20"/>
        <v>0.12</v>
      </c>
      <c r="AF22" s="60">
        <f t="shared" si="21"/>
        <v>0.13</v>
      </c>
      <c r="AG22" s="60">
        <f t="shared" si="22"/>
        <v>0.12</v>
      </c>
      <c r="AH22" s="60">
        <f t="shared" si="23"/>
        <v>0.12</v>
      </c>
      <c r="AI22" s="60">
        <f t="shared" si="24"/>
        <v>0.14000000000000001</v>
      </c>
      <c r="AJ22" s="60">
        <f t="shared" si="25"/>
        <v>0.12</v>
      </c>
    </row>
    <row r="23" spans="1:36" ht="12.95" customHeight="1" x14ac:dyDescent="0.15">
      <c r="A23" s="59">
        <v>20</v>
      </c>
      <c r="B23" s="77" t="s">
        <v>160</v>
      </c>
      <c r="C23" s="77"/>
      <c r="D23" s="59">
        <v>8</v>
      </c>
      <c r="E23" s="59">
        <v>7</v>
      </c>
      <c r="F23" s="4">
        <f t="shared" si="0"/>
        <v>0.02</v>
      </c>
      <c r="G23" s="47"/>
      <c r="H23" s="59" t="s">
        <v>51</v>
      </c>
      <c r="I23" s="59"/>
      <c r="J23" s="1" t="s">
        <v>15</v>
      </c>
      <c r="K23" s="60">
        <f t="shared" si="1"/>
        <v>0.02</v>
      </c>
      <c r="L23" s="60">
        <f t="shared" si="2"/>
        <v>0.02</v>
      </c>
      <c r="M23" s="60">
        <f t="shared" si="3"/>
        <v>0.02</v>
      </c>
      <c r="N23" s="60">
        <f t="shared" si="4"/>
        <v>0.02</v>
      </c>
      <c r="O23" s="60">
        <f t="shared" si="5"/>
        <v>0.02</v>
      </c>
      <c r="P23" s="60">
        <f t="shared" si="26"/>
        <v>0.02</v>
      </c>
      <c r="Q23" s="60">
        <f t="shared" si="6"/>
        <v>0.02</v>
      </c>
      <c r="R23" s="60">
        <f t="shared" si="7"/>
        <v>0.02</v>
      </c>
      <c r="S23" s="60">
        <f t="shared" si="8"/>
        <v>0.02</v>
      </c>
      <c r="T23" s="60">
        <f t="shared" si="9"/>
        <v>0.02</v>
      </c>
      <c r="U23" s="60">
        <f t="shared" si="10"/>
        <v>0.02</v>
      </c>
      <c r="V23" s="60">
        <f t="shared" si="11"/>
        <v>0.02</v>
      </c>
      <c r="W23" s="60">
        <f t="shared" si="12"/>
        <v>0.02</v>
      </c>
      <c r="X23" s="60">
        <f t="shared" si="13"/>
        <v>0.02</v>
      </c>
      <c r="Y23" s="60">
        <f t="shared" si="14"/>
        <v>0.02</v>
      </c>
      <c r="Z23" s="60">
        <f t="shared" si="15"/>
        <v>0.02</v>
      </c>
      <c r="AA23" s="60">
        <f t="shared" si="16"/>
        <v>0.02</v>
      </c>
      <c r="AB23" s="60">
        <f t="shared" si="17"/>
        <v>0.02</v>
      </c>
      <c r="AC23" s="60">
        <f t="shared" si="18"/>
        <v>0.02</v>
      </c>
      <c r="AD23" s="60">
        <f t="shared" si="19"/>
        <v>0.03</v>
      </c>
      <c r="AE23" s="60">
        <f t="shared" si="20"/>
        <v>0.02</v>
      </c>
      <c r="AF23" s="60">
        <f t="shared" si="21"/>
        <v>0.02</v>
      </c>
      <c r="AG23" s="60">
        <f t="shared" si="22"/>
        <v>0.02</v>
      </c>
      <c r="AH23" s="60">
        <f t="shared" si="23"/>
        <v>0.02</v>
      </c>
      <c r="AI23" s="60">
        <f t="shared" si="24"/>
        <v>0.02</v>
      </c>
      <c r="AJ23" s="60">
        <f t="shared" si="25"/>
        <v>0.02</v>
      </c>
    </row>
    <row r="24" spans="1:36" ht="12.95" customHeight="1" x14ac:dyDescent="0.15">
      <c r="A24" s="59">
        <v>21</v>
      </c>
      <c r="B24" s="77" t="s">
        <v>118</v>
      </c>
      <c r="C24" s="77"/>
      <c r="D24" s="59">
        <v>16</v>
      </c>
      <c r="E24" s="59">
        <v>14</v>
      </c>
      <c r="F24" s="4">
        <f t="shared" si="0"/>
        <v>0.13</v>
      </c>
      <c r="G24" s="5" t="s">
        <v>100</v>
      </c>
      <c r="H24" s="59"/>
      <c r="I24" s="59"/>
      <c r="J24" s="1" t="s">
        <v>15</v>
      </c>
      <c r="K24" s="60">
        <f t="shared" si="1"/>
        <v>0.14000000000000001</v>
      </c>
      <c r="L24" s="60">
        <f t="shared" si="2"/>
        <v>0.15</v>
      </c>
      <c r="M24" s="60">
        <f t="shared" si="3"/>
        <v>0.15</v>
      </c>
      <c r="N24" s="60">
        <f t="shared" si="4"/>
        <v>0.15</v>
      </c>
      <c r="O24" s="60">
        <f t="shared" si="5"/>
        <v>0.15</v>
      </c>
      <c r="P24" s="60">
        <f t="shared" si="26"/>
        <v>0.15</v>
      </c>
      <c r="Q24" s="60">
        <f t="shared" si="6"/>
        <v>0.14000000000000001</v>
      </c>
      <c r="R24" s="60">
        <f t="shared" si="7"/>
        <v>0.14000000000000001</v>
      </c>
      <c r="S24" s="60">
        <f t="shared" si="8"/>
        <v>0.15</v>
      </c>
      <c r="T24" s="60">
        <f t="shared" si="9"/>
        <v>0.15</v>
      </c>
      <c r="U24" s="60">
        <f t="shared" si="10"/>
        <v>0.14000000000000001</v>
      </c>
      <c r="V24" s="60">
        <f t="shared" si="11"/>
        <v>0.15</v>
      </c>
      <c r="W24" s="60">
        <f t="shared" si="12"/>
        <v>0.14000000000000001</v>
      </c>
      <c r="X24" s="60">
        <f t="shared" si="13"/>
        <v>0.15</v>
      </c>
      <c r="Y24" s="60">
        <f t="shared" si="14"/>
        <v>0.13</v>
      </c>
      <c r="Z24" s="60">
        <f t="shared" si="15"/>
        <v>0.14000000000000001</v>
      </c>
      <c r="AA24" s="60">
        <f t="shared" si="16"/>
        <v>0.13</v>
      </c>
      <c r="AB24" s="60">
        <f t="shared" si="17"/>
        <v>0.14000000000000001</v>
      </c>
      <c r="AC24" s="60">
        <f t="shared" si="18"/>
        <v>0.15</v>
      </c>
      <c r="AD24" s="60">
        <f t="shared" si="19"/>
        <v>0.17</v>
      </c>
      <c r="AE24" s="60">
        <f t="shared" si="20"/>
        <v>0.13</v>
      </c>
      <c r="AF24" s="60">
        <f t="shared" si="21"/>
        <v>0.14000000000000001</v>
      </c>
      <c r="AG24" s="60">
        <f t="shared" si="22"/>
        <v>0.13</v>
      </c>
      <c r="AH24" s="60">
        <f t="shared" si="23"/>
        <v>0.13</v>
      </c>
      <c r="AI24" s="60">
        <f t="shared" si="24"/>
        <v>0.15</v>
      </c>
      <c r="AJ24" s="60">
        <f t="shared" si="25"/>
        <v>0.13</v>
      </c>
    </row>
    <row r="25" spans="1:36" ht="12.95" customHeight="1" x14ac:dyDescent="0.15">
      <c r="A25" s="59">
        <v>22</v>
      </c>
      <c r="B25" s="77" t="s">
        <v>118</v>
      </c>
      <c r="C25" s="77"/>
      <c r="D25" s="59">
        <v>10</v>
      </c>
      <c r="E25" s="59">
        <v>11</v>
      </c>
      <c r="F25" s="4">
        <f t="shared" si="0"/>
        <v>0.04</v>
      </c>
      <c r="G25" s="5" t="s">
        <v>100</v>
      </c>
      <c r="H25" s="59" t="s">
        <v>51</v>
      </c>
      <c r="I25" s="59"/>
      <c r="J25" s="1" t="s">
        <v>15</v>
      </c>
      <c r="K25" s="60">
        <f t="shared" si="1"/>
        <v>0.05</v>
      </c>
      <c r="L25" s="60">
        <f t="shared" si="2"/>
        <v>0.05</v>
      </c>
      <c r="M25" s="60">
        <f t="shared" si="3"/>
        <v>0.05</v>
      </c>
      <c r="N25" s="60">
        <f t="shared" si="4"/>
        <v>0.05</v>
      </c>
      <c r="O25" s="60">
        <f t="shared" si="5"/>
        <v>0.05</v>
      </c>
      <c r="P25" s="60">
        <f t="shared" si="26"/>
        <v>0.05</v>
      </c>
      <c r="Q25" s="60">
        <f t="shared" si="6"/>
        <v>0.05</v>
      </c>
      <c r="R25" s="60">
        <f t="shared" si="7"/>
        <v>0.05</v>
      </c>
      <c r="S25" s="60">
        <f t="shared" si="8"/>
        <v>0.05</v>
      </c>
      <c r="T25" s="60">
        <f t="shared" si="9"/>
        <v>0.05</v>
      </c>
      <c r="U25" s="60">
        <f t="shared" si="10"/>
        <v>0.05</v>
      </c>
      <c r="V25" s="60">
        <f t="shared" si="11"/>
        <v>0.05</v>
      </c>
      <c r="W25" s="60">
        <f t="shared" si="12"/>
        <v>0.05</v>
      </c>
      <c r="X25" s="60">
        <f t="shared" si="13"/>
        <v>0.05</v>
      </c>
      <c r="Y25" s="60">
        <f t="shared" si="14"/>
        <v>0.04</v>
      </c>
      <c r="Z25" s="60">
        <f t="shared" si="15"/>
        <v>0.05</v>
      </c>
      <c r="AA25" s="60">
        <f t="shared" si="16"/>
        <v>0.04</v>
      </c>
      <c r="AB25" s="60">
        <f t="shared" si="17"/>
        <v>0.04</v>
      </c>
      <c r="AC25" s="60">
        <f t="shared" si="18"/>
        <v>0.05</v>
      </c>
      <c r="AD25" s="60">
        <f t="shared" si="19"/>
        <v>0.06</v>
      </c>
      <c r="AE25" s="60">
        <f t="shared" si="20"/>
        <v>0.04</v>
      </c>
      <c r="AF25" s="60">
        <f t="shared" si="21"/>
        <v>0.04</v>
      </c>
      <c r="AG25" s="60">
        <f t="shared" si="22"/>
        <v>0.04</v>
      </c>
      <c r="AH25" s="60">
        <f t="shared" si="23"/>
        <v>0.04</v>
      </c>
      <c r="AI25" s="60">
        <f t="shared" si="24"/>
        <v>0.05</v>
      </c>
      <c r="AJ25" s="60">
        <f t="shared" si="25"/>
        <v>0.04</v>
      </c>
    </row>
    <row r="26" spans="1:36" ht="12.95" customHeight="1" x14ac:dyDescent="0.15">
      <c r="A26" s="59">
        <v>23</v>
      </c>
      <c r="B26" s="77" t="s">
        <v>118</v>
      </c>
      <c r="C26" s="77"/>
      <c r="D26" s="59">
        <v>6</v>
      </c>
      <c r="E26" s="59">
        <v>8</v>
      </c>
      <c r="F26" s="4">
        <f t="shared" si="0"/>
        <v>0.01</v>
      </c>
      <c r="G26" s="5" t="s">
        <v>100</v>
      </c>
      <c r="H26" s="59" t="s">
        <v>51</v>
      </c>
      <c r="I26" s="59"/>
      <c r="J26" s="1" t="s">
        <v>15</v>
      </c>
      <c r="K26" s="60">
        <f t="shared" si="1"/>
        <v>0.01</v>
      </c>
      <c r="L26" s="60">
        <f t="shared" si="2"/>
        <v>0.01</v>
      </c>
      <c r="M26" s="60">
        <f t="shared" si="3"/>
        <v>0.01</v>
      </c>
      <c r="N26" s="60">
        <f t="shared" si="4"/>
        <v>0.01</v>
      </c>
      <c r="O26" s="60">
        <f t="shared" si="5"/>
        <v>0.01</v>
      </c>
      <c r="P26" s="60">
        <f t="shared" si="26"/>
        <v>0.01</v>
      </c>
      <c r="Q26" s="60">
        <f t="shared" si="6"/>
        <v>0.01</v>
      </c>
      <c r="R26" s="60">
        <f t="shared" si="7"/>
        <v>0.01</v>
      </c>
      <c r="S26" s="60">
        <f t="shared" si="8"/>
        <v>0.01</v>
      </c>
      <c r="T26" s="60">
        <f t="shared" si="9"/>
        <v>0.01</v>
      </c>
      <c r="U26" s="60">
        <f t="shared" si="10"/>
        <v>0.01</v>
      </c>
      <c r="V26" s="60">
        <f t="shared" si="11"/>
        <v>0.01</v>
      </c>
      <c r="W26" s="60">
        <f t="shared" si="12"/>
        <v>0.01</v>
      </c>
      <c r="X26" s="60">
        <f t="shared" si="13"/>
        <v>0.01</v>
      </c>
      <c r="Y26" s="60">
        <f t="shared" si="14"/>
        <v>0.01</v>
      </c>
      <c r="Z26" s="60">
        <f t="shared" si="15"/>
        <v>0.01</v>
      </c>
      <c r="AA26" s="60">
        <f t="shared" si="16"/>
        <v>0.01</v>
      </c>
      <c r="AB26" s="60">
        <f t="shared" si="17"/>
        <v>0.01</v>
      </c>
      <c r="AC26" s="60">
        <f t="shared" si="18"/>
        <v>0.01</v>
      </c>
      <c r="AD26" s="60">
        <f t="shared" si="19"/>
        <v>0.02</v>
      </c>
      <c r="AE26" s="60">
        <f t="shared" si="20"/>
        <v>0.01</v>
      </c>
      <c r="AF26" s="60">
        <f t="shared" si="21"/>
        <v>0.01</v>
      </c>
      <c r="AG26" s="60">
        <f t="shared" si="22"/>
        <v>0.01</v>
      </c>
      <c r="AH26" s="60">
        <f t="shared" si="23"/>
        <v>0.01</v>
      </c>
      <c r="AI26" s="60">
        <f t="shared" si="24"/>
        <v>0.01</v>
      </c>
      <c r="AJ26" s="60">
        <f t="shared" si="25"/>
        <v>0.01</v>
      </c>
    </row>
    <row r="27" spans="1:36" ht="12.95" customHeight="1" x14ac:dyDescent="0.15">
      <c r="A27" s="59">
        <v>24</v>
      </c>
      <c r="B27" s="77" t="s">
        <v>115</v>
      </c>
      <c r="C27" s="77"/>
      <c r="D27" s="59">
        <v>12</v>
      </c>
      <c r="E27" s="59">
        <v>13</v>
      </c>
      <c r="F27" s="4">
        <f t="shared" si="0"/>
        <v>7.0000000000000007E-2</v>
      </c>
      <c r="G27" s="5"/>
      <c r="H27" s="59" t="s">
        <v>51</v>
      </c>
      <c r="I27" s="59"/>
      <c r="J27" s="1" t="s">
        <v>15</v>
      </c>
      <c r="K27" s="60">
        <f t="shared" si="1"/>
        <v>0.08</v>
      </c>
      <c r="L27" s="60">
        <f t="shared" si="2"/>
        <v>0.08</v>
      </c>
      <c r="M27" s="60">
        <f t="shared" si="3"/>
        <v>0.08</v>
      </c>
      <c r="N27" s="60">
        <f t="shared" si="4"/>
        <v>0.08</v>
      </c>
      <c r="O27" s="60">
        <f t="shared" si="5"/>
        <v>0.08</v>
      </c>
      <c r="P27" s="60">
        <f t="shared" si="26"/>
        <v>0.08</v>
      </c>
      <c r="Q27" s="60">
        <f t="shared" si="6"/>
        <v>0.08</v>
      </c>
      <c r="R27" s="60">
        <f t="shared" si="7"/>
        <v>0.08</v>
      </c>
      <c r="S27" s="60">
        <f t="shared" si="8"/>
        <v>0.08</v>
      </c>
      <c r="T27" s="60">
        <f t="shared" si="9"/>
        <v>0.08</v>
      </c>
      <c r="U27" s="60">
        <f t="shared" si="10"/>
        <v>0.08</v>
      </c>
      <c r="V27" s="60">
        <f t="shared" si="11"/>
        <v>0.08</v>
      </c>
      <c r="W27" s="60">
        <f t="shared" si="12"/>
        <v>0.08</v>
      </c>
      <c r="X27" s="60">
        <f t="shared" si="13"/>
        <v>0.08</v>
      </c>
      <c r="Y27" s="60">
        <f t="shared" si="14"/>
        <v>7.0000000000000007E-2</v>
      </c>
      <c r="Z27" s="60">
        <f t="shared" si="15"/>
        <v>0.08</v>
      </c>
      <c r="AA27" s="60">
        <f t="shared" si="16"/>
        <v>7.0000000000000007E-2</v>
      </c>
      <c r="AB27" s="60">
        <f t="shared" si="17"/>
        <v>0.08</v>
      </c>
      <c r="AC27" s="60">
        <f t="shared" si="18"/>
        <v>0.08</v>
      </c>
      <c r="AD27" s="60">
        <f t="shared" si="19"/>
        <v>0.1</v>
      </c>
      <c r="AE27" s="60">
        <f t="shared" si="20"/>
        <v>7.0000000000000007E-2</v>
      </c>
      <c r="AF27" s="60">
        <f t="shared" si="21"/>
        <v>0.08</v>
      </c>
      <c r="AG27" s="60">
        <f t="shared" si="22"/>
        <v>7.0000000000000007E-2</v>
      </c>
      <c r="AH27" s="60">
        <f t="shared" si="23"/>
        <v>7.0000000000000007E-2</v>
      </c>
      <c r="AI27" s="60">
        <f t="shared" si="24"/>
        <v>0.08</v>
      </c>
      <c r="AJ27" s="60">
        <f t="shared" si="25"/>
        <v>7.0000000000000007E-2</v>
      </c>
    </row>
    <row r="28" spans="1:36" ht="12.95" customHeight="1" x14ac:dyDescent="0.15">
      <c r="A28" s="59">
        <v>25</v>
      </c>
      <c r="B28" s="77" t="s">
        <v>115</v>
      </c>
      <c r="C28" s="77"/>
      <c r="D28" s="59">
        <v>12</v>
      </c>
      <c r="E28" s="59">
        <v>13</v>
      </c>
      <c r="F28" s="4">
        <f t="shared" si="0"/>
        <v>7.0000000000000007E-2</v>
      </c>
      <c r="G28" s="5"/>
      <c r="H28" s="59" t="s">
        <v>51</v>
      </c>
      <c r="I28" s="59"/>
      <c r="J28" s="1" t="s">
        <v>15</v>
      </c>
      <c r="K28" s="60">
        <f t="shared" si="1"/>
        <v>0.08</v>
      </c>
      <c r="L28" s="60">
        <f t="shared" si="2"/>
        <v>0.08</v>
      </c>
      <c r="M28" s="60">
        <f t="shared" si="3"/>
        <v>0.08</v>
      </c>
      <c r="N28" s="8">
        <f t="shared" si="4"/>
        <v>0.08</v>
      </c>
      <c r="O28" s="60">
        <f t="shared" si="5"/>
        <v>0.08</v>
      </c>
      <c r="P28" s="60">
        <f t="shared" si="26"/>
        <v>0.08</v>
      </c>
      <c r="Q28" s="60">
        <f t="shared" si="6"/>
        <v>0.08</v>
      </c>
      <c r="R28" s="60">
        <f t="shared" si="7"/>
        <v>0.08</v>
      </c>
      <c r="S28" s="60">
        <f t="shared" si="8"/>
        <v>0.08</v>
      </c>
      <c r="T28" s="60">
        <f t="shared" si="9"/>
        <v>0.08</v>
      </c>
      <c r="U28" s="60">
        <f t="shared" si="10"/>
        <v>0.08</v>
      </c>
      <c r="V28" s="60">
        <f t="shared" si="11"/>
        <v>0.08</v>
      </c>
      <c r="W28" s="60">
        <f t="shared" si="12"/>
        <v>0.08</v>
      </c>
      <c r="X28" s="60">
        <f t="shared" si="13"/>
        <v>0.08</v>
      </c>
      <c r="Y28" s="60">
        <f t="shared" si="14"/>
        <v>7.0000000000000007E-2</v>
      </c>
      <c r="Z28" s="60">
        <f t="shared" si="15"/>
        <v>0.08</v>
      </c>
      <c r="AA28" s="60">
        <f t="shared" si="16"/>
        <v>7.0000000000000007E-2</v>
      </c>
      <c r="AB28" s="60">
        <f t="shared" si="17"/>
        <v>0.08</v>
      </c>
      <c r="AC28" s="60">
        <f t="shared" si="18"/>
        <v>0.08</v>
      </c>
      <c r="AD28" s="60">
        <f t="shared" si="19"/>
        <v>0.1</v>
      </c>
      <c r="AE28" s="60">
        <f t="shared" si="20"/>
        <v>7.0000000000000007E-2</v>
      </c>
      <c r="AF28" s="60">
        <f t="shared" si="21"/>
        <v>0.08</v>
      </c>
      <c r="AG28" s="60">
        <f t="shared" si="22"/>
        <v>7.0000000000000007E-2</v>
      </c>
      <c r="AH28" s="60">
        <f t="shared" si="23"/>
        <v>7.0000000000000007E-2</v>
      </c>
      <c r="AI28" s="60">
        <f t="shared" si="24"/>
        <v>0.08</v>
      </c>
      <c r="AJ28" s="60">
        <f t="shared" si="25"/>
        <v>7.0000000000000007E-2</v>
      </c>
    </row>
    <row r="29" spans="1:36" ht="12.95" customHeight="1" x14ac:dyDescent="0.15">
      <c r="A29" s="59">
        <v>26</v>
      </c>
      <c r="B29" s="77" t="s">
        <v>115</v>
      </c>
      <c r="C29" s="77"/>
      <c r="D29" s="59">
        <v>10</v>
      </c>
      <c r="E29" s="59">
        <v>12</v>
      </c>
      <c r="F29" s="4">
        <f t="shared" si="0"/>
        <v>0.05</v>
      </c>
      <c r="G29" s="5"/>
      <c r="H29" s="59" t="s">
        <v>51</v>
      </c>
      <c r="I29" s="59"/>
      <c r="J29" s="1" t="s">
        <v>15</v>
      </c>
      <c r="K29" s="60">
        <f t="shared" si="1"/>
        <v>0.05</v>
      </c>
      <c r="L29" s="60">
        <f t="shared" si="2"/>
        <v>0.05</v>
      </c>
      <c r="M29" s="60">
        <f t="shared" si="3"/>
        <v>0.05</v>
      </c>
      <c r="N29" s="60">
        <f t="shared" si="4"/>
        <v>0.06</v>
      </c>
      <c r="O29" s="60">
        <f t="shared" si="5"/>
        <v>0.06</v>
      </c>
      <c r="P29" s="60">
        <f t="shared" si="26"/>
        <v>0.05</v>
      </c>
      <c r="Q29" s="60">
        <f t="shared" si="6"/>
        <v>0.05</v>
      </c>
      <c r="R29" s="60">
        <f t="shared" si="7"/>
        <v>0.05</v>
      </c>
      <c r="S29" s="60">
        <f t="shared" si="8"/>
        <v>0.05</v>
      </c>
      <c r="T29" s="60">
        <f t="shared" si="9"/>
        <v>0.05</v>
      </c>
      <c r="U29" s="60">
        <f t="shared" si="10"/>
        <v>0.05</v>
      </c>
      <c r="V29" s="60">
        <f t="shared" si="11"/>
        <v>0.05</v>
      </c>
      <c r="W29" s="60">
        <f t="shared" si="12"/>
        <v>0.05</v>
      </c>
      <c r="X29" s="60">
        <f t="shared" si="13"/>
        <v>0.05</v>
      </c>
      <c r="Y29" s="60">
        <f t="shared" si="14"/>
        <v>0.04</v>
      </c>
      <c r="Z29" s="60">
        <f t="shared" si="15"/>
        <v>0.05</v>
      </c>
      <c r="AA29" s="60">
        <f t="shared" si="16"/>
        <v>0.05</v>
      </c>
      <c r="AB29" s="60">
        <f t="shared" si="17"/>
        <v>0.05</v>
      </c>
      <c r="AC29" s="60">
        <f t="shared" si="18"/>
        <v>0.05</v>
      </c>
      <c r="AD29" s="60">
        <f t="shared" si="19"/>
        <v>7.0000000000000007E-2</v>
      </c>
      <c r="AE29" s="60">
        <f t="shared" si="20"/>
        <v>0.04</v>
      </c>
      <c r="AF29" s="60">
        <f t="shared" si="21"/>
        <v>0.05</v>
      </c>
      <c r="AG29" s="60">
        <f t="shared" si="22"/>
        <v>0.05</v>
      </c>
      <c r="AH29" s="60">
        <f t="shared" si="23"/>
        <v>0.05</v>
      </c>
      <c r="AI29" s="60">
        <f t="shared" si="24"/>
        <v>0.05</v>
      </c>
      <c r="AJ29" s="60">
        <f t="shared" si="25"/>
        <v>0.05</v>
      </c>
    </row>
    <row r="30" spans="1:36" ht="12.95" customHeight="1" x14ac:dyDescent="0.15">
      <c r="A30" s="59">
        <v>27</v>
      </c>
      <c r="B30" s="77" t="s">
        <v>115</v>
      </c>
      <c r="C30" s="77"/>
      <c r="D30" s="59">
        <v>16</v>
      </c>
      <c r="E30" s="59">
        <v>14</v>
      </c>
      <c r="F30" s="4">
        <f t="shared" si="0"/>
        <v>0.13</v>
      </c>
      <c r="G30" s="5"/>
      <c r="H30" s="59"/>
      <c r="I30" s="59"/>
      <c r="J30" s="1" t="s">
        <v>15</v>
      </c>
      <c r="K30" s="60">
        <f t="shared" si="1"/>
        <v>0.14000000000000001</v>
      </c>
      <c r="L30" s="60">
        <f t="shared" si="2"/>
        <v>0.15</v>
      </c>
      <c r="M30" s="60">
        <f t="shared" si="3"/>
        <v>0.15</v>
      </c>
      <c r="N30" s="60">
        <f t="shared" si="4"/>
        <v>0.15</v>
      </c>
      <c r="O30" s="60">
        <f t="shared" si="5"/>
        <v>0.15</v>
      </c>
      <c r="P30" s="60">
        <f t="shared" si="26"/>
        <v>0.15</v>
      </c>
      <c r="Q30" s="60">
        <f t="shared" si="6"/>
        <v>0.14000000000000001</v>
      </c>
      <c r="R30" s="60">
        <f t="shared" si="7"/>
        <v>0.14000000000000001</v>
      </c>
      <c r="S30" s="60">
        <f t="shared" si="8"/>
        <v>0.15</v>
      </c>
      <c r="T30" s="60">
        <f t="shared" si="9"/>
        <v>0.15</v>
      </c>
      <c r="U30" s="60">
        <f t="shared" si="10"/>
        <v>0.14000000000000001</v>
      </c>
      <c r="V30" s="60">
        <f t="shared" si="11"/>
        <v>0.15</v>
      </c>
      <c r="W30" s="60">
        <f t="shared" si="12"/>
        <v>0.14000000000000001</v>
      </c>
      <c r="X30" s="60">
        <f t="shared" si="13"/>
        <v>0.15</v>
      </c>
      <c r="Y30" s="60">
        <f t="shared" si="14"/>
        <v>0.13</v>
      </c>
      <c r="Z30" s="60">
        <f t="shared" si="15"/>
        <v>0.14000000000000001</v>
      </c>
      <c r="AA30" s="60">
        <f t="shared" si="16"/>
        <v>0.13</v>
      </c>
      <c r="AB30" s="60">
        <f t="shared" si="17"/>
        <v>0.14000000000000001</v>
      </c>
      <c r="AC30" s="60">
        <f t="shared" si="18"/>
        <v>0.15</v>
      </c>
      <c r="AD30" s="60">
        <f t="shared" si="19"/>
        <v>0.17</v>
      </c>
      <c r="AE30" s="60">
        <f t="shared" si="20"/>
        <v>0.13</v>
      </c>
      <c r="AF30" s="60">
        <f t="shared" si="21"/>
        <v>0.14000000000000001</v>
      </c>
      <c r="AG30" s="60">
        <f t="shared" si="22"/>
        <v>0.13</v>
      </c>
      <c r="AH30" s="60">
        <f t="shared" si="23"/>
        <v>0.13</v>
      </c>
      <c r="AI30" s="60">
        <f t="shared" si="24"/>
        <v>0.15</v>
      </c>
      <c r="AJ30" s="60">
        <f t="shared" si="25"/>
        <v>0.13</v>
      </c>
    </row>
    <row r="31" spans="1:36" ht="12.95" customHeight="1" x14ac:dyDescent="0.15">
      <c r="A31" s="59">
        <v>28</v>
      </c>
      <c r="B31" s="77" t="s">
        <v>115</v>
      </c>
      <c r="C31" s="77"/>
      <c r="D31" s="59">
        <v>12</v>
      </c>
      <c r="E31" s="59">
        <v>12</v>
      </c>
      <c r="F31" s="4">
        <f t="shared" si="0"/>
        <v>7.0000000000000007E-2</v>
      </c>
      <c r="G31" s="5"/>
      <c r="H31" s="59" t="s">
        <v>51</v>
      </c>
      <c r="I31" s="59"/>
      <c r="J31" s="1" t="s">
        <v>15</v>
      </c>
      <c r="K31" s="60">
        <f t="shared" si="1"/>
        <v>7.0000000000000007E-2</v>
      </c>
      <c r="L31" s="60">
        <f t="shared" si="2"/>
        <v>7.0000000000000007E-2</v>
      </c>
      <c r="M31" s="60">
        <f t="shared" si="3"/>
        <v>7.0000000000000007E-2</v>
      </c>
      <c r="N31" s="60">
        <f t="shared" si="4"/>
        <v>0.08</v>
      </c>
      <c r="O31" s="60">
        <f t="shared" si="5"/>
        <v>0.08</v>
      </c>
      <c r="P31" s="60">
        <f t="shared" si="26"/>
        <v>7.0000000000000007E-2</v>
      </c>
      <c r="Q31" s="60">
        <f t="shared" si="6"/>
        <v>7.0000000000000007E-2</v>
      </c>
      <c r="R31" s="60">
        <f t="shared" si="7"/>
        <v>7.0000000000000007E-2</v>
      </c>
      <c r="S31" s="60">
        <f t="shared" si="8"/>
        <v>7.0000000000000007E-2</v>
      </c>
      <c r="T31" s="60">
        <f t="shared" si="9"/>
        <v>7.0000000000000007E-2</v>
      </c>
      <c r="U31" s="60">
        <f t="shared" si="10"/>
        <v>7.0000000000000007E-2</v>
      </c>
      <c r="V31" s="60">
        <f t="shared" si="11"/>
        <v>7.0000000000000007E-2</v>
      </c>
      <c r="W31" s="60">
        <f t="shared" si="12"/>
        <v>7.0000000000000007E-2</v>
      </c>
      <c r="X31" s="60">
        <f t="shared" si="13"/>
        <v>7.0000000000000007E-2</v>
      </c>
      <c r="Y31" s="60">
        <f t="shared" si="14"/>
        <v>0.06</v>
      </c>
      <c r="Z31" s="60">
        <f t="shared" si="15"/>
        <v>7.0000000000000007E-2</v>
      </c>
      <c r="AA31" s="60">
        <f t="shared" si="16"/>
        <v>7.0000000000000007E-2</v>
      </c>
      <c r="AB31" s="60">
        <f t="shared" si="17"/>
        <v>7.0000000000000007E-2</v>
      </c>
      <c r="AC31" s="60">
        <f t="shared" si="18"/>
        <v>7.0000000000000007E-2</v>
      </c>
      <c r="AD31" s="60">
        <f t="shared" si="19"/>
        <v>0.09</v>
      </c>
      <c r="AE31" s="60">
        <f t="shared" si="20"/>
        <v>0.06</v>
      </c>
      <c r="AF31" s="60">
        <f t="shared" si="21"/>
        <v>7.0000000000000007E-2</v>
      </c>
      <c r="AG31" s="60">
        <f t="shared" si="22"/>
        <v>0.06</v>
      </c>
      <c r="AH31" s="60">
        <f t="shared" si="23"/>
        <v>7.0000000000000007E-2</v>
      </c>
      <c r="AI31" s="60">
        <f t="shared" si="24"/>
        <v>7.0000000000000007E-2</v>
      </c>
      <c r="AJ31" s="60">
        <f t="shared" si="25"/>
        <v>7.0000000000000007E-2</v>
      </c>
    </row>
    <row r="32" spans="1:36" ht="12.95" customHeight="1" x14ac:dyDescent="0.15">
      <c r="A32" s="59"/>
      <c r="B32" s="77"/>
      <c r="C32" s="77"/>
      <c r="D32" s="59"/>
      <c r="E32" s="59"/>
      <c r="F32" s="4" t="str">
        <f t="shared" si="0"/>
        <v/>
      </c>
      <c r="G32" s="5"/>
      <c r="H32" s="59"/>
      <c r="I32" s="59"/>
      <c r="J32" s="1" t="s">
        <v>15</v>
      </c>
      <c r="K32" s="60" t="e">
        <f t="shared" si="1"/>
        <v>#NUM!</v>
      </c>
      <c r="L32" s="60" t="e">
        <f t="shared" si="2"/>
        <v>#NUM!</v>
      </c>
      <c r="M32" s="60" t="e">
        <f t="shared" si="3"/>
        <v>#NUM!</v>
      </c>
      <c r="N32" s="60" t="e">
        <f t="shared" si="4"/>
        <v>#NUM!</v>
      </c>
      <c r="O32" s="60" t="e">
        <f t="shared" si="5"/>
        <v>#NUM!</v>
      </c>
      <c r="P32" s="60" t="e">
        <f t="shared" si="26"/>
        <v>#N/A</v>
      </c>
      <c r="Q32" s="60" t="e">
        <f t="shared" si="6"/>
        <v>#NUM!</v>
      </c>
      <c r="R32" s="60" t="e">
        <f t="shared" si="7"/>
        <v>#NUM!</v>
      </c>
      <c r="S32" s="60" t="e">
        <f t="shared" si="8"/>
        <v>#NUM!</v>
      </c>
      <c r="T32" s="60" t="e">
        <f t="shared" si="9"/>
        <v>#NUM!</v>
      </c>
      <c r="U32" s="60" t="e">
        <f t="shared" si="10"/>
        <v>#N/A</v>
      </c>
      <c r="V32" s="60" t="e">
        <f t="shared" si="11"/>
        <v>#NUM!</v>
      </c>
      <c r="W32" s="60" t="e">
        <f t="shared" si="12"/>
        <v>#NUM!</v>
      </c>
      <c r="X32" s="60" t="e">
        <f t="shared" si="13"/>
        <v>#NUM!</v>
      </c>
      <c r="Y32" s="60" t="e">
        <f t="shared" si="14"/>
        <v>#NUM!</v>
      </c>
      <c r="Z32" s="60" t="e">
        <f t="shared" si="15"/>
        <v>#N/A</v>
      </c>
      <c r="AA32" s="60" t="e">
        <f t="shared" si="16"/>
        <v>#NUM!</v>
      </c>
      <c r="AB32" s="60" t="e">
        <f t="shared" si="17"/>
        <v>#NUM!</v>
      </c>
      <c r="AC32" s="60" t="e">
        <f t="shared" si="18"/>
        <v>#NUM!</v>
      </c>
      <c r="AD32" s="60" t="e">
        <f t="shared" si="19"/>
        <v>#NUM!</v>
      </c>
      <c r="AE32" s="60" t="e">
        <f t="shared" si="20"/>
        <v>#NUM!</v>
      </c>
      <c r="AF32" s="60" t="e">
        <f t="shared" si="21"/>
        <v>#N/A</v>
      </c>
      <c r="AG32" s="60" t="e">
        <f t="shared" si="22"/>
        <v>#NUM!</v>
      </c>
      <c r="AH32" s="60" t="e">
        <f t="shared" si="23"/>
        <v>#NUM!</v>
      </c>
      <c r="AI32" s="60" t="e">
        <f t="shared" si="24"/>
        <v>#NUM!</v>
      </c>
      <c r="AJ32" s="60" t="e">
        <f t="shared" si="25"/>
        <v>#N/A</v>
      </c>
    </row>
    <row r="33" spans="1:36" ht="12.95" customHeight="1" x14ac:dyDescent="0.15">
      <c r="A33" s="59"/>
      <c r="B33" s="77"/>
      <c r="C33" s="77"/>
      <c r="D33" s="59"/>
      <c r="E33" s="59"/>
      <c r="F33" s="4" t="str">
        <f t="shared" si="0"/>
        <v/>
      </c>
      <c r="G33" s="59"/>
      <c r="H33" s="59"/>
      <c r="I33" s="59"/>
      <c r="J33" s="1" t="s">
        <v>15</v>
      </c>
      <c r="K33" s="60" t="e">
        <f t="shared" si="1"/>
        <v>#NUM!</v>
      </c>
      <c r="L33" s="60" t="e">
        <f t="shared" si="2"/>
        <v>#NUM!</v>
      </c>
      <c r="M33" s="60" t="e">
        <f t="shared" si="3"/>
        <v>#NUM!</v>
      </c>
      <c r="N33" s="60" t="e">
        <f t="shared" si="4"/>
        <v>#NUM!</v>
      </c>
      <c r="O33" s="60" t="e">
        <f t="shared" si="5"/>
        <v>#NUM!</v>
      </c>
      <c r="P33" s="60" t="e">
        <f t="shared" si="26"/>
        <v>#N/A</v>
      </c>
      <c r="Q33" s="60" t="e">
        <f t="shared" si="6"/>
        <v>#NUM!</v>
      </c>
      <c r="R33" s="60" t="e">
        <f t="shared" si="7"/>
        <v>#NUM!</v>
      </c>
      <c r="S33" s="60" t="e">
        <f t="shared" si="8"/>
        <v>#NUM!</v>
      </c>
      <c r="T33" s="60" t="e">
        <f t="shared" si="9"/>
        <v>#NUM!</v>
      </c>
      <c r="U33" s="60" t="e">
        <f t="shared" si="10"/>
        <v>#N/A</v>
      </c>
      <c r="V33" s="60" t="e">
        <f t="shared" si="11"/>
        <v>#NUM!</v>
      </c>
      <c r="W33" s="60" t="e">
        <f t="shared" si="12"/>
        <v>#NUM!</v>
      </c>
      <c r="X33" s="60" t="e">
        <f t="shared" si="13"/>
        <v>#NUM!</v>
      </c>
      <c r="Y33" s="60" t="e">
        <f t="shared" si="14"/>
        <v>#NUM!</v>
      </c>
      <c r="Z33" s="60" t="e">
        <f t="shared" si="15"/>
        <v>#N/A</v>
      </c>
      <c r="AA33" s="60" t="e">
        <f t="shared" si="16"/>
        <v>#NUM!</v>
      </c>
      <c r="AB33" s="60" t="e">
        <f t="shared" si="17"/>
        <v>#NUM!</v>
      </c>
      <c r="AC33" s="60" t="e">
        <f t="shared" si="18"/>
        <v>#NUM!</v>
      </c>
      <c r="AD33" s="60" t="e">
        <f t="shared" si="19"/>
        <v>#NUM!</v>
      </c>
      <c r="AE33" s="60" t="e">
        <f t="shared" si="20"/>
        <v>#NUM!</v>
      </c>
      <c r="AF33" s="60" t="e">
        <f t="shared" si="21"/>
        <v>#N/A</v>
      </c>
      <c r="AG33" s="60" t="e">
        <f t="shared" si="22"/>
        <v>#NUM!</v>
      </c>
      <c r="AH33" s="60" t="e">
        <f t="shared" si="23"/>
        <v>#NUM!</v>
      </c>
      <c r="AI33" s="60" t="e">
        <f t="shared" si="24"/>
        <v>#NUM!</v>
      </c>
      <c r="AJ33" s="60" t="e">
        <f t="shared" si="25"/>
        <v>#N/A</v>
      </c>
    </row>
    <row r="34" spans="1:36" ht="12.95" customHeight="1" x14ac:dyDescent="0.15">
      <c r="A34" s="59"/>
      <c r="B34" s="77"/>
      <c r="C34" s="77"/>
      <c r="D34" s="59"/>
      <c r="E34" s="59"/>
      <c r="F34" s="4" t="str">
        <f t="shared" si="0"/>
        <v/>
      </c>
      <c r="G34" s="59"/>
      <c r="H34" s="59"/>
      <c r="I34" s="59"/>
      <c r="K34" s="60" t="e">
        <f t="shared" si="1"/>
        <v>#NUM!</v>
      </c>
      <c r="L34" s="60" t="e">
        <f t="shared" si="2"/>
        <v>#NUM!</v>
      </c>
      <c r="M34" s="60" t="e">
        <f t="shared" si="3"/>
        <v>#NUM!</v>
      </c>
      <c r="N34" s="60" t="e">
        <f t="shared" si="4"/>
        <v>#NUM!</v>
      </c>
      <c r="O34" s="60" t="e">
        <f t="shared" si="5"/>
        <v>#NUM!</v>
      </c>
      <c r="P34" s="60" t="e">
        <f t="shared" si="26"/>
        <v>#N/A</v>
      </c>
      <c r="Q34" s="60" t="e">
        <f t="shared" si="6"/>
        <v>#NUM!</v>
      </c>
      <c r="R34" s="60" t="e">
        <f t="shared" si="7"/>
        <v>#NUM!</v>
      </c>
      <c r="S34" s="60" t="e">
        <f t="shared" si="8"/>
        <v>#NUM!</v>
      </c>
      <c r="T34" s="60" t="e">
        <f t="shared" si="9"/>
        <v>#NUM!</v>
      </c>
      <c r="U34" s="60" t="e">
        <f t="shared" si="10"/>
        <v>#N/A</v>
      </c>
      <c r="V34" s="60" t="e">
        <f t="shared" si="11"/>
        <v>#NUM!</v>
      </c>
      <c r="W34" s="60" t="e">
        <f t="shared" si="12"/>
        <v>#NUM!</v>
      </c>
      <c r="X34" s="60" t="e">
        <f t="shared" si="13"/>
        <v>#NUM!</v>
      </c>
      <c r="Y34" s="60" t="e">
        <f t="shared" si="14"/>
        <v>#NUM!</v>
      </c>
      <c r="Z34" s="60" t="e">
        <f t="shared" si="15"/>
        <v>#N/A</v>
      </c>
      <c r="AA34" s="60" t="e">
        <f t="shared" si="16"/>
        <v>#NUM!</v>
      </c>
      <c r="AB34" s="60" t="e">
        <f t="shared" si="17"/>
        <v>#NUM!</v>
      </c>
      <c r="AC34" s="60" t="e">
        <f t="shared" si="18"/>
        <v>#NUM!</v>
      </c>
      <c r="AD34" s="60" t="e">
        <f t="shared" si="19"/>
        <v>#NUM!</v>
      </c>
      <c r="AE34" s="60" t="e">
        <f t="shared" si="20"/>
        <v>#NUM!</v>
      </c>
      <c r="AF34" s="60" t="e">
        <f t="shared" si="21"/>
        <v>#N/A</v>
      </c>
      <c r="AG34" s="60" t="e">
        <f t="shared" si="22"/>
        <v>#NUM!</v>
      </c>
      <c r="AH34" s="60" t="e">
        <f t="shared" si="23"/>
        <v>#NUM!</v>
      </c>
      <c r="AI34" s="60" t="e">
        <f t="shared" si="24"/>
        <v>#NUM!</v>
      </c>
      <c r="AJ34" s="60" t="e">
        <f t="shared" si="25"/>
        <v>#N/A</v>
      </c>
    </row>
    <row r="35" spans="1:36" ht="12.95" customHeight="1" x14ac:dyDescent="0.15">
      <c r="A35" s="59"/>
      <c r="B35" s="77"/>
      <c r="C35" s="77"/>
      <c r="D35" s="59"/>
      <c r="E35" s="59"/>
      <c r="F35" s="4" t="str">
        <f t="shared" si="0"/>
        <v/>
      </c>
      <c r="G35" s="59"/>
      <c r="H35" s="59"/>
      <c r="I35" s="59"/>
      <c r="K35" s="60" t="e">
        <f t="shared" si="1"/>
        <v>#NUM!</v>
      </c>
      <c r="L35" s="60" t="e">
        <f t="shared" si="2"/>
        <v>#NUM!</v>
      </c>
      <c r="M35" s="60" t="e">
        <f t="shared" si="3"/>
        <v>#NUM!</v>
      </c>
      <c r="N35" s="60" t="e">
        <f t="shared" si="4"/>
        <v>#NUM!</v>
      </c>
      <c r="O35" s="60" t="e">
        <f t="shared" si="5"/>
        <v>#NUM!</v>
      </c>
      <c r="P35" s="60" t="e">
        <f t="shared" si="26"/>
        <v>#N/A</v>
      </c>
      <c r="Q35" s="60" t="e">
        <f t="shared" si="6"/>
        <v>#NUM!</v>
      </c>
      <c r="R35" s="60" t="e">
        <f t="shared" si="7"/>
        <v>#NUM!</v>
      </c>
      <c r="S35" s="60" t="e">
        <f t="shared" si="8"/>
        <v>#NUM!</v>
      </c>
      <c r="T35" s="60" t="e">
        <f t="shared" si="9"/>
        <v>#NUM!</v>
      </c>
      <c r="U35" s="60" t="e">
        <f t="shared" si="10"/>
        <v>#N/A</v>
      </c>
      <c r="V35" s="60" t="e">
        <f t="shared" si="11"/>
        <v>#NUM!</v>
      </c>
      <c r="W35" s="60" t="e">
        <f t="shared" si="12"/>
        <v>#NUM!</v>
      </c>
      <c r="X35" s="60" t="e">
        <f t="shared" si="13"/>
        <v>#NUM!</v>
      </c>
      <c r="Y35" s="60" t="e">
        <f t="shared" si="14"/>
        <v>#NUM!</v>
      </c>
      <c r="Z35" s="60" t="e">
        <f t="shared" si="15"/>
        <v>#N/A</v>
      </c>
      <c r="AA35" s="60" t="e">
        <f t="shared" si="16"/>
        <v>#NUM!</v>
      </c>
      <c r="AB35" s="60" t="e">
        <f t="shared" si="17"/>
        <v>#NUM!</v>
      </c>
      <c r="AC35" s="60" t="e">
        <f t="shared" si="18"/>
        <v>#NUM!</v>
      </c>
      <c r="AD35" s="60" t="e">
        <f t="shared" si="19"/>
        <v>#NUM!</v>
      </c>
      <c r="AE35" s="60" t="e">
        <f t="shared" si="20"/>
        <v>#NUM!</v>
      </c>
      <c r="AF35" s="60" t="e">
        <f t="shared" si="21"/>
        <v>#N/A</v>
      </c>
      <c r="AG35" s="60" t="e">
        <f t="shared" si="22"/>
        <v>#NUM!</v>
      </c>
      <c r="AH35" s="60" t="e">
        <f t="shared" si="23"/>
        <v>#NUM!</v>
      </c>
      <c r="AI35" s="60" t="e">
        <f t="shared" si="24"/>
        <v>#NUM!</v>
      </c>
      <c r="AJ35" s="60" t="e">
        <f t="shared" si="25"/>
        <v>#N/A</v>
      </c>
    </row>
    <row r="36" spans="1:36" ht="12.95" customHeight="1" x14ac:dyDescent="0.15">
      <c r="A36" s="59"/>
      <c r="B36" s="77"/>
      <c r="C36" s="77"/>
      <c r="D36" s="59"/>
      <c r="E36" s="59"/>
      <c r="F36" s="4" t="str">
        <f t="shared" si="0"/>
        <v/>
      </c>
      <c r="G36" s="59"/>
      <c r="H36" s="59"/>
      <c r="I36" s="59"/>
      <c r="K36" s="60" t="e">
        <f t="shared" si="1"/>
        <v>#NUM!</v>
      </c>
      <c r="L36" s="60" t="e">
        <f t="shared" si="2"/>
        <v>#NUM!</v>
      </c>
      <c r="M36" s="60" t="e">
        <f t="shared" si="3"/>
        <v>#NUM!</v>
      </c>
      <c r="N36" s="60" t="e">
        <f t="shared" si="4"/>
        <v>#NUM!</v>
      </c>
      <c r="O36" s="60" t="e">
        <f t="shared" si="5"/>
        <v>#NUM!</v>
      </c>
      <c r="P36" s="60" t="e">
        <f t="shared" si="26"/>
        <v>#N/A</v>
      </c>
      <c r="Q36" s="60" t="e">
        <f t="shared" si="6"/>
        <v>#NUM!</v>
      </c>
      <c r="R36" s="60" t="e">
        <f t="shared" si="7"/>
        <v>#NUM!</v>
      </c>
      <c r="S36" s="60" t="e">
        <f t="shared" si="8"/>
        <v>#NUM!</v>
      </c>
      <c r="T36" s="60" t="e">
        <f t="shared" si="9"/>
        <v>#NUM!</v>
      </c>
      <c r="U36" s="60" t="e">
        <f t="shared" si="10"/>
        <v>#N/A</v>
      </c>
      <c r="V36" s="60" t="e">
        <f t="shared" si="11"/>
        <v>#NUM!</v>
      </c>
      <c r="W36" s="60" t="e">
        <f t="shared" si="12"/>
        <v>#NUM!</v>
      </c>
      <c r="X36" s="60" t="e">
        <f t="shared" si="13"/>
        <v>#NUM!</v>
      </c>
      <c r="Y36" s="60" t="e">
        <f t="shared" si="14"/>
        <v>#NUM!</v>
      </c>
      <c r="Z36" s="60" t="e">
        <f t="shared" si="15"/>
        <v>#N/A</v>
      </c>
      <c r="AA36" s="60" t="e">
        <f t="shared" si="16"/>
        <v>#NUM!</v>
      </c>
      <c r="AB36" s="60" t="e">
        <f t="shared" si="17"/>
        <v>#NUM!</v>
      </c>
      <c r="AC36" s="60" t="e">
        <f t="shared" si="18"/>
        <v>#NUM!</v>
      </c>
      <c r="AD36" s="60" t="e">
        <f t="shared" si="19"/>
        <v>#NUM!</v>
      </c>
      <c r="AE36" s="60" t="e">
        <f t="shared" si="20"/>
        <v>#NUM!</v>
      </c>
      <c r="AF36" s="60" t="e">
        <f t="shared" si="21"/>
        <v>#N/A</v>
      </c>
      <c r="AG36" s="60" t="e">
        <f t="shared" si="22"/>
        <v>#NUM!</v>
      </c>
      <c r="AH36" s="60" t="e">
        <f t="shared" si="23"/>
        <v>#NUM!</v>
      </c>
      <c r="AI36" s="60" t="e">
        <f t="shared" si="24"/>
        <v>#NUM!</v>
      </c>
      <c r="AJ36" s="60" t="e">
        <f t="shared" si="25"/>
        <v>#N/A</v>
      </c>
    </row>
    <row r="37" spans="1:36" ht="12.95" customHeight="1" x14ac:dyDescent="0.15">
      <c r="A37" s="59"/>
      <c r="B37" s="77"/>
      <c r="C37" s="77"/>
      <c r="D37" s="59"/>
      <c r="E37" s="59"/>
      <c r="F37" s="4" t="str">
        <f t="shared" si="0"/>
        <v/>
      </c>
      <c r="G37" s="59"/>
      <c r="H37" s="59"/>
      <c r="I37" s="59"/>
      <c r="K37" s="60" t="e">
        <f t="shared" si="1"/>
        <v>#NUM!</v>
      </c>
      <c r="L37" s="60" t="e">
        <f t="shared" si="2"/>
        <v>#NUM!</v>
      </c>
      <c r="M37" s="60" t="e">
        <f t="shared" si="3"/>
        <v>#NUM!</v>
      </c>
      <c r="N37" s="60" t="e">
        <f t="shared" si="4"/>
        <v>#NUM!</v>
      </c>
      <c r="O37" s="60" t="e">
        <f t="shared" si="5"/>
        <v>#NUM!</v>
      </c>
      <c r="P37" s="60" t="e">
        <f t="shared" si="26"/>
        <v>#N/A</v>
      </c>
      <c r="Q37" s="60" t="e">
        <f t="shared" si="6"/>
        <v>#NUM!</v>
      </c>
      <c r="R37" s="60" t="e">
        <f t="shared" si="7"/>
        <v>#NUM!</v>
      </c>
      <c r="S37" s="60" t="e">
        <f t="shared" si="8"/>
        <v>#NUM!</v>
      </c>
      <c r="T37" s="60" t="e">
        <f t="shared" si="9"/>
        <v>#NUM!</v>
      </c>
      <c r="U37" s="60" t="e">
        <f t="shared" si="10"/>
        <v>#N/A</v>
      </c>
      <c r="V37" s="60" t="e">
        <f t="shared" si="11"/>
        <v>#NUM!</v>
      </c>
      <c r="W37" s="60" t="e">
        <f t="shared" si="12"/>
        <v>#NUM!</v>
      </c>
      <c r="X37" s="60" t="e">
        <f t="shared" si="13"/>
        <v>#NUM!</v>
      </c>
      <c r="Y37" s="60" t="e">
        <f t="shared" si="14"/>
        <v>#NUM!</v>
      </c>
      <c r="Z37" s="60" t="e">
        <f t="shared" si="15"/>
        <v>#N/A</v>
      </c>
      <c r="AA37" s="60" t="e">
        <f t="shared" si="16"/>
        <v>#NUM!</v>
      </c>
      <c r="AB37" s="60" t="e">
        <f t="shared" si="17"/>
        <v>#NUM!</v>
      </c>
      <c r="AC37" s="60" t="e">
        <f t="shared" si="18"/>
        <v>#NUM!</v>
      </c>
      <c r="AD37" s="60" t="e">
        <f t="shared" si="19"/>
        <v>#NUM!</v>
      </c>
      <c r="AE37" s="60" t="e">
        <f t="shared" si="20"/>
        <v>#NUM!</v>
      </c>
      <c r="AF37" s="60" t="e">
        <f t="shared" si="21"/>
        <v>#N/A</v>
      </c>
      <c r="AG37" s="60" t="e">
        <f t="shared" si="22"/>
        <v>#NUM!</v>
      </c>
      <c r="AH37" s="60" t="e">
        <f t="shared" si="23"/>
        <v>#NUM!</v>
      </c>
      <c r="AI37" s="60" t="e">
        <f t="shared" si="24"/>
        <v>#NUM!</v>
      </c>
      <c r="AJ37" s="60" t="e">
        <f t="shared" si="25"/>
        <v>#N/A</v>
      </c>
    </row>
    <row r="38" spans="1:36" ht="12.95" customHeight="1" x14ac:dyDescent="0.15">
      <c r="A38" s="59"/>
      <c r="B38" s="77"/>
      <c r="C38" s="77"/>
      <c r="D38" s="59"/>
      <c r="E38" s="59"/>
      <c r="F38" s="4" t="str">
        <f t="shared" si="0"/>
        <v/>
      </c>
      <c r="G38" s="59"/>
      <c r="H38" s="59"/>
      <c r="I38" s="59"/>
      <c r="K38" s="60" t="e">
        <f t="shared" si="1"/>
        <v>#NUM!</v>
      </c>
      <c r="L38" s="60" t="e">
        <f t="shared" si="2"/>
        <v>#NUM!</v>
      </c>
      <c r="M38" s="60" t="e">
        <f t="shared" si="3"/>
        <v>#NUM!</v>
      </c>
      <c r="N38" s="60" t="e">
        <f t="shared" si="4"/>
        <v>#NUM!</v>
      </c>
      <c r="O38" s="60" t="e">
        <f t="shared" si="5"/>
        <v>#NUM!</v>
      </c>
      <c r="P38" s="60" t="e">
        <f t="shared" si="26"/>
        <v>#N/A</v>
      </c>
      <c r="Q38" s="60" t="e">
        <f t="shared" si="6"/>
        <v>#NUM!</v>
      </c>
      <c r="R38" s="60" t="e">
        <f t="shared" si="7"/>
        <v>#NUM!</v>
      </c>
      <c r="S38" s="60" t="e">
        <f t="shared" si="8"/>
        <v>#NUM!</v>
      </c>
      <c r="T38" s="60" t="e">
        <f t="shared" si="9"/>
        <v>#NUM!</v>
      </c>
      <c r="U38" s="60" t="e">
        <f t="shared" si="10"/>
        <v>#N/A</v>
      </c>
      <c r="V38" s="60" t="e">
        <f t="shared" si="11"/>
        <v>#NUM!</v>
      </c>
      <c r="W38" s="60" t="e">
        <f t="shared" si="12"/>
        <v>#NUM!</v>
      </c>
      <c r="X38" s="60" t="e">
        <f t="shared" si="13"/>
        <v>#NUM!</v>
      </c>
      <c r="Y38" s="60" t="e">
        <f t="shared" si="14"/>
        <v>#NUM!</v>
      </c>
      <c r="Z38" s="60" t="e">
        <f t="shared" si="15"/>
        <v>#N/A</v>
      </c>
      <c r="AA38" s="60" t="e">
        <f t="shared" si="16"/>
        <v>#NUM!</v>
      </c>
      <c r="AB38" s="60" t="e">
        <f t="shared" si="17"/>
        <v>#NUM!</v>
      </c>
      <c r="AC38" s="60" t="e">
        <f t="shared" si="18"/>
        <v>#NUM!</v>
      </c>
      <c r="AD38" s="60" t="e">
        <f t="shared" si="19"/>
        <v>#NUM!</v>
      </c>
      <c r="AE38" s="60" t="e">
        <f t="shared" si="20"/>
        <v>#NUM!</v>
      </c>
      <c r="AF38" s="60" t="e">
        <f t="shared" si="21"/>
        <v>#N/A</v>
      </c>
      <c r="AG38" s="60" t="e">
        <f t="shared" si="22"/>
        <v>#NUM!</v>
      </c>
      <c r="AH38" s="60" t="e">
        <f t="shared" si="23"/>
        <v>#NUM!</v>
      </c>
      <c r="AI38" s="60" t="e">
        <f t="shared" si="24"/>
        <v>#NUM!</v>
      </c>
      <c r="AJ38" s="60" t="e">
        <f t="shared" si="25"/>
        <v>#N/A</v>
      </c>
    </row>
    <row r="39" spans="1:36" ht="12.95" customHeight="1" x14ac:dyDescent="0.15">
      <c r="A39" s="59"/>
      <c r="B39" s="77"/>
      <c r="C39" s="77"/>
      <c r="D39" s="59"/>
      <c r="E39" s="59"/>
      <c r="F39" s="4" t="str">
        <f t="shared" si="0"/>
        <v/>
      </c>
      <c r="G39" s="59"/>
      <c r="H39" s="59"/>
      <c r="I39" s="59"/>
      <c r="K39" s="60" t="e">
        <f t="shared" si="1"/>
        <v>#NUM!</v>
      </c>
      <c r="L39" s="60" t="e">
        <f t="shared" si="2"/>
        <v>#NUM!</v>
      </c>
      <c r="M39" s="60" t="e">
        <f t="shared" si="3"/>
        <v>#NUM!</v>
      </c>
      <c r="N39" s="60" t="e">
        <f t="shared" si="4"/>
        <v>#NUM!</v>
      </c>
      <c r="O39" s="60" t="e">
        <f t="shared" si="5"/>
        <v>#NUM!</v>
      </c>
      <c r="P39" s="60" t="e">
        <f t="shared" si="26"/>
        <v>#N/A</v>
      </c>
      <c r="Q39" s="60" t="e">
        <f t="shared" si="6"/>
        <v>#NUM!</v>
      </c>
      <c r="R39" s="60" t="e">
        <f t="shared" si="7"/>
        <v>#NUM!</v>
      </c>
      <c r="S39" s="60" t="e">
        <f t="shared" si="8"/>
        <v>#NUM!</v>
      </c>
      <c r="T39" s="60" t="e">
        <f t="shared" si="9"/>
        <v>#NUM!</v>
      </c>
      <c r="U39" s="60" t="e">
        <f t="shared" si="10"/>
        <v>#N/A</v>
      </c>
      <c r="V39" s="60" t="e">
        <f t="shared" si="11"/>
        <v>#NUM!</v>
      </c>
      <c r="W39" s="60" t="e">
        <f t="shared" si="12"/>
        <v>#NUM!</v>
      </c>
      <c r="X39" s="60" t="e">
        <f t="shared" si="13"/>
        <v>#NUM!</v>
      </c>
      <c r="Y39" s="60" t="e">
        <f t="shared" si="14"/>
        <v>#NUM!</v>
      </c>
      <c r="Z39" s="60" t="e">
        <f t="shared" si="15"/>
        <v>#N/A</v>
      </c>
      <c r="AA39" s="60" t="e">
        <f t="shared" si="16"/>
        <v>#NUM!</v>
      </c>
      <c r="AB39" s="60" t="e">
        <f t="shared" si="17"/>
        <v>#NUM!</v>
      </c>
      <c r="AC39" s="60" t="e">
        <f t="shared" si="18"/>
        <v>#NUM!</v>
      </c>
      <c r="AD39" s="60" t="e">
        <f t="shared" si="19"/>
        <v>#NUM!</v>
      </c>
      <c r="AE39" s="60" t="e">
        <f t="shared" si="20"/>
        <v>#NUM!</v>
      </c>
      <c r="AF39" s="60" t="e">
        <f t="shared" si="21"/>
        <v>#N/A</v>
      </c>
      <c r="AG39" s="60" t="e">
        <f t="shared" si="22"/>
        <v>#NUM!</v>
      </c>
      <c r="AH39" s="60" t="e">
        <f t="shared" si="23"/>
        <v>#NUM!</v>
      </c>
      <c r="AI39" s="60" t="e">
        <f t="shared" si="24"/>
        <v>#NUM!</v>
      </c>
      <c r="AJ39" s="60" t="e">
        <f t="shared" si="25"/>
        <v>#N/A</v>
      </c>
    </row>
    <row r="40" spans="1:36" ht="12.95" customHeight="1" x14ac:dyDescent="0.15">
      <c r="A40" s="59"/>
      <c r="B40" s="77"/>
      <c r="C40" s="77"/>
      <c r="D40" s="59"/>
      <c r="E40" s="59"/>
      <c r="F40" s="4" t="str">
        <f t="shared" si="0"/>
        <v/>
      </c>
      <c r="G40" s="59"/>
      <c r="H40" s="59"/>
      <c r="I40" s="59"/>
      <c r="K40" s="60" t="e">
        <f t="shared" si="1"/>
        <v>#NUM!</v>
      </c>
      <c r="L40" s="60" t="e">
        <f t="shared" si="2"/>
        <v>#NUM!</v>
      </c>
      <c r="M40" s="60" t="e">
        <f t="shared" si="3"/>
        <v>#NUM!</v>
      </c>
      <c r="N40" s="60" t="e">
        <f t="shared" si="4"/>
        <v>#NUM!</v>
      </c>
      <c r="O40" s="60" t="e">
        <f t="shared" si="5"/>
        <v>#NUM!</v>
      </c>
      <c r="P40" s="60" t="e">
        <f t="shared" si="26"/>
        <v>#N/A</v>
      </c>
      <c r="Q40" s="60" t="e">
        <f t="shared" si="6"/>
        <v>#NUM!</v>
      </c>
      <c r="R40" s="60" t="e">
        <f t="shared" si="7"/>
        <v>#NUM!</v>
      </c>
      <c r="S40" s="60" t="e">
        <f t="shared" si="8"/>
        <v>#NUM!</v>
      </c>
      <c r="T40" s="60" t="e">
        <f t="shared" si="9"/>
        <v>#NUM!</v>
      </c>
      <c r="U40" s="60" t="e">
        <f t="shared" si="10"/>
        <v>#N/A</v>
      </c>
      <c r="V40" s="60" t="e">
        <f t="shared" si="11"/>
        <v>#NUM!</v>
      </c>
      <c r="W40" s="60" t="e">
        <f t="shared" si="12"/>
        <v>#NUM!</v>
      </c>
      <c r="X40" s="60" t="e">
        <f t="shared" si="13"/>
        <v>#NUM!</v>
      </c>
      <c r="Y40" s="60" t="e">
        <f t="shared" si="14"/>
        <v>#NUM!</v>
      </c>
      <c r="Z40" s="60" t="e">
        <f t="shared" si="15"/>
        <v>#N/A</v>
      </c>
      <c r="AA40" s="60" t="e">
        <f t="shared" si="16"/>
        <v>#NUM!</v>
      </c>
      <c r="AB40" s="60" t="e">
        <f t="shared" si="17"/>
        <v>#NUM!</v>
      </c>
      <c r="AC40" s="60" t="e">
        <f t="shared" si="18"/>
        <v>#NUM!</v>
      </c>
      <c r="AD40" s="60" t="e">
        <f t="shared" si="19"/>
        <v>#NUM!</v>
      </c>
      <c r="AE40" s="60" t="e">
        <f t="shared" si="20"/>
        <v>#NUM!</v>
      </c>
      <c r="AF40" s="60" t="e">
        <f t="shared" si="21"/>
        <v>#N/A</v>
      </c>
      <c r="AG40" s="60" t="e">
        <f t="shared" si="22"/>
        <v>#NUM!</v>
      </c>
      <c r="AH40" s="60" t="e">
        <f t="shared" si="23"/>
        <v>#NUM!</v>
      </c>
      <c r="AI40" s="60" t="e">
        <f t="shared" si="24"/>
        <v>#NUM!</v>
      </c>
      <c r="AJ40" s="60" t="e">
        <f t="shared" si="25"/>
        <v>#N/A</v>
      </c>
    </row>
    <row r="41" spans="1:36" ht="12.95" customHeight="1" x14ac:dyDescent="0.15">
      <c r="A41" s="59"/>
      <c r="B41" s="77"/>
      <c r="C41" s="77"/>
      <c r="D41" s="59"/>
      <c r="E41" s="59"/>
      <c r="F41" s="4" t="str">
        <f t="shared" si="0"/>
        <v/>
      </c>
      <c r="G41" s="59"/>
      <c r="H41" s="59"/>
      <c r="I41" s="59"/>
      <c r="K41" s="60" t="e">
        <f t="shared" si="1"/>
        <v>#NUM!</v>
      </c>
      <c r="L41" s="60" t="e">
        <f t="shared" si="2"/>
        <v>#NUM!</v>
      </c>
      <c r="M41" s="60" t="e">
        <f t="shared" si="3"/>
        <v>#NUM!</v>
      </c>
      <c r="N41" s="60" t="e">
        <f t="shared" si="4"/>
        <v>#NUM!</v>
      </c>
      <c r="O41" s="60" t="e">
        <f t="shared" si="5"/>
        <v>#NUM!</v>
      </c>
      <c r="P41" s="60" t="e">
        <f t="shared" si="26"/>
        <v>#N/A</v>
      </c>
      <c r="Q41" s="60" t="e">
        <f t="shared" si="6"/>
        <v>#NUM!</v>
      </c>
      <c r="R41" s="60" t="e">
        <f t="shared" si="7"/>
        <v>#NUM!</v>
      </c>
      <c r="S41" s="60" t="e">
        <f t="shared" si="8"/>
        <v>#NUM!</v>
      </c>
      <c r="T41" s="60" t="e">
        <f t="shared" si="9"/>
        <v>#NUM!</v>
      </c>
      <c r="U41" s="60" t="e">
        <f t="shared" si="10"/>
        <v>#N/A</v>
      </c>
      <c r="V41" s="60" t="e">
        <f t="shared" si="11"/>
        <v>#NUM!</v>
      </c>
      <c r="W41" s="60" t="e">
        <f t="shared" si="12"/>
        <v>#NUM!</v>
      </c>
      <c r="X41" s="60" t="e">
        <f t="shared" si="13"/>
        <v>#NUM!</v>
      </c>
      <c r="Y41" s="60" t="e">
        <f t="shared" si="14"/>
        <v>#NUM!</v>
      </c>
      <c r="Z41" s="60" t="e">
        <f t="shared" si="15"/>
        <v>#N/A</v>
      </c>
      <c r="AA41" s="60" t="e">
        <f t="shared" si="16"/>
        <v>#NUM!</v>
      </c>
      <c r="AB41" s="60" t="e">
        <f t="shared" si="17"/>
        <v>#NUM!</v>
      </c>
      <c r="AC41" s="60" t="e">
        <f t="shared" si="18"/>
        <v>#NUM!</v>
      </c>
      <c r="AD41" s="60" t="e">
        <f t="shared" si="19"/>
        <v>#NUM!</v>
      </c>
      <c r="AE41" s="60" t="e">
        <f t="shared" si="20"/>
        <v>#NUM!</v>
      </c>
      <c r="AF41" s="60" t="e">
        <f t="shared" si="21"/>
        <v>#N/A</v>
      </c>
      <c r="AG41" s="60" t="e">
        <f t="shared" si="22"/>
        <v>#NUM!</v>
      </c>
      <c r="AH41" s="60" t="e">
        <f t="shared" si="23"/>
        <v>#NUM!</v>
      </c>
      <c r="AI41" s="60" t="e">
        <f t="shared" si="24"/>
        <v>#NUM!</v>
      </c>
      <c r="AJ41" s="60" t="e">
        <f t="shared" si="25"/>
        <v>#N/A</v>
      </c>
    </row>
    <row r="42" spans="1:36" ht="12.95" customHeight="1" x14ac:dyDescent="0.15">
      <c r="A42" s="59"/>
      <c r="B42" s="77"/>
      <c r="C42" s="77"/>
      <c r="D42" s="59"/>
      <c r="E42" s="59"/>
      <c r="F42" s="4" t="str">
        <f t="shared" si="0"/>
        <v/>
      </c>
      <c r="G42" s="59"/>
      <c r="H42" s="59"/>
      <c r="I42" s="59"/>
      <c r="K42" s="60" t="e">
        <f t="shared" si="1"/>
        <v>#NUM!</v>
      </c>
      <c r="L42" s="60" t="e">
        <f t="shared" si="2"/>
        <v>#NUM!</v>
      </c>
      <c r="M42" s="60" t="e">
        <f t="shared" si="3"/>
        <v>#NUM!</v>
      </c>
      <c r="N42" s="60" t="e">
        <f t="shared" si="4"/>
        <v>#NUM!</v>
      </c>
      <c r="O42" s="60" t="e">
        <f t="shared" si="5"/>
        <v>#NUM!</v>
      </c>
      <c r="P42" s="60" t="e">
        <f t="shared" si="26"/>
        <v>#N/A</v>
      </c>
      <c r="Q42" s="60" t="e">
        <f t="shared" si="6"/>
        <v>#NUM!</v>
      </c>
      <c r="R42" s="60" t="e">
        <f t="shared" si="7"/>
        <v>#NUM!</v>
      </c>
      <c r="S42" s="60" t="e">
        <f t="shared" si="8"/>
        <v>#NUM!</v>
      </c>
      <c r="T42" s="60" t="e">
        <f t="shared" si="9"/>
        <v>#NUM!</v>
      </c>
      <c r="U42" s="60" t="e">
        <f t="shared" si="10"/>
        <v>#N/A</v>
      </c>
      <c r="V42" s="60" t="e">
        <f t="shared" si="11"/>
        <v>#NUM!</v>
      </c>
      <c r="W42" s="60" t="e">
        <f t="shared" si="12"/>
        <v>#NUM!</v>
      </c>
      <c r="X42" s="60" t="e">
        <f t="shared" si="13"/>
        <v>#NUM!</v>
      </c>
      <c r="Y42" s="60" t="e">
        <f t="shared" si="14"/>
        <v>#NUM!</v>
      </c>
      <c r="Z42" s="60" t="e">
        <f t="shared" si="15"/>
        <v>#N/A</v>
      </c>
      <c r="AA42" s="60" t="e">
        <f t="shared" si="16"/>
        <v>#NUM!</v>
      </c>
      <c r="AB42" s="60" t="e">
        <f t="shared" si="17"/>
        <v>#NUM!</v>
      </c>
      <c r="AC42" s="60" t="e">
        <f t="shared" si="18"/>
        <v>#NUM!</v>
      </c>
      <c r="AD42" s="60" t="e">
        <f t="shared" si="19"/>
        <v>#NUM!</v>
      </c>
      <c r="AE42" s="60" t="e">
        <f t="shared" si="20"/>
        <v>#NUM!</v>
      </c>
      <c r="AF42" s="60" t="e">
        <f t="shared" si="21"/>
        <v>#N/A</v>
      </c>
      <c r="AG42" s="60" t="e">
        <f t="shared" si="22"/>
        <v>#NUM!</v>
      </c>
      <c r="AH42" s="60" t="e">
        <f t="shared" si="23"/>
        <v>#NUM!</v>
      </c>
      <c r="AI42" s="60" t="e">
        <f t="shared" si="24"/>
        <v>#NUM!</v>
      </c>
      <c r="AJ42" s="60" t="e">
        <f t="shared" si="25"/>
        <v>#N/A</v>
      </c>
    </row>
    <row r="43" spans="1:36" ht="12.95" customHeight="1" x14ac:dyDescent="0.15">
      <c r="A43" s="59"/>
      <c r="B43" s="77"/>
      <c r="C43" s="77"/>
      <c r="D43" s="59"/>
      <c r="E43" s="59"/>
      <c r="F43" s="4" t="str">
        <f t="shared" si="0"/>
        <v/>
      </c>
      <c r="G43" s="59"/>
      <c r="H43" s="59"/>
      <c r="I43" s="59"/>
      <c r="K43" s="60" t="e">
        <f t="shared" si="1"/>
        <v>#NUM!</v>
      </c>
      <c r="L43" s="60" t="e">
        <f t="shared" si="2"/>
        <v>#NUM!</v>
      </c>
      <c r="M43" s="60" t="e">
        <f t="shared" si="3"/>
        <v>#NUM!</v>
      </c>
      <c r="N43" s="60" t="e">
        <f t="shared" si="4"/>
        <v>#NUM!</v>
      </c>
      <c r="O43" s="60" t="e">
        <f t="shared" si="5"/>
        <v>#NUM!</v>
      </c>
      <c r="P43" s="60" t="e">
        <f t="shared" si="26"/>
        <v>#N/A</v>
      </c>
      <c r="Q43" s="60" t="e">
        <f t="shared" si="6"/>
        <v>#NUM!</v>
      </c>
      <c r="R43" s="60" t="e">
        <f t="shared" si="7"/>
        <v>#NUM!</v>
      </c>
      <c r="S43" s="60" t="e">
        <f t="shared" si="8"/>
        <v>#NUM!</v>
      </c>
      <c r="T43" s="60" t="e">
        <f t="shared" si="9"/>
        <v>#NUM!</v>
      </c>
      <c r="U43" s="60" t="e">
        <f t="shared" si="10"/>
        <v>#N/A</v>
      </c>
      <c r="V43" s="60" t="e">
        <f t="shared" si="11"/>
        <v>#NUM!</v>
      </c>
      <c r="W43" s="60" t="e">
        <f t="shared" si="12"/>
        <v>#NUM!</v>
      </c>
      <c r="X43" s="60" t="e">
        <f t="shared" si="13"/>
        <v>#NUM!</v>
      </c>
      <c r="Y43" s="60" t="e">
        <f t="shared" si="14"/>
        <v>#NUM!</v>
      </c>
      <c r="Z43" s="60" t="e">
        <f t="shared" si="15"/>
        <v>#N/A</v>
      </c>
      <c r="AA43" s="60" t="e">
        <f t="shared" si="16"/>
        <v>#NUM!</v>
      </c>
      <c r="AB43" s="60" t="e">
        <f t="shared" si="17"/>
        <v>#NUM!</v>
      </c>
      <c r="AC43" s="60" t="e">
        <f t="shared" si="18"/>
        <v>#NUM!</v>
      </c>
      <c r="AD43" s="60" t="e">
        <f t="shared" si="19"/>
        <v>#NUM!</v>
      </c>
      <c r="AE43" s="60" t="e">
        <f t="shared" si="20"/>
        <v>#NUM!</v>
      </c>
      <c r="AF43" s="60" t="e">
        <f t="shared" si="21"/>
        <v>#N/A</v>
      </c>
      <c r="AG43" s="60" t="e">
        <f t="shared" si="22"/>
        <v>#NUM!</v>
      </c>
      <c r="AH43" s="60" t="e">
        <f t="shared" si="23"/>
        <v>#NUM!</v>
      </c>
      <c r="AI43" s="60" t="e">
        <f t="shared" si="24"/>
        <v>#NUM!</v>
      </c>
      <c r="AJ43" s="60" t="e">
        <f t="shared" si="25"/>
        <v>#N/A</v>
      </c>
    </row>
    <row r="44" spans="1:36" ht="12.95" customHeight="1" x14ac:dyDescent="0.15">
      <c r="A44" s="9"/>
      <c r="B44" s="10"/>
      <c r="C44" s="10"/>
      <c r="D44" s="9"/>
      <c r="E44" s="9"/>
      <c r="F44" s="9"/>
      <c r="G44" s="9"/>
      <c r="H44" s="10"/>
      <c r="I44" s="10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</row>
    <row r="45" spans="1:36" ht="12.95" customHeight="1" x14ac:dyDescent="0.15">
      <c r="A45" s="12" t="s">
        <v>16</v>
      </c>
      <c r="B45" s="13"/>
      <c r="C45" s="13"/>
      <c r="D45" s="12"/>
      <c r="E45" s="12"/>
      <c r="F45" s="12"/>
      <c r="G45" s="12"/>
      <c r="H45" s="13"/>
      <c r="I45" s="14" t="s">
        <v>17</v>
      </c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</row>
    <row r="46" spans="1:36" ht="12.95" customHeight="1" x14ac:dyDescent="0.15">
      <c r="A46" s="72"/>
      <c r="B46" s="73"/>
      <c r="C46" s="59" t="s">
        <v>18</v>
      </c>
      <c r="D46" s="59" t="s">
        <v>19</v>
      </c>
      <c r="E46" s="59" t="s">
        <v>20</v>
      </c>
      <c r="F46" s="11"/>
      <c r="G46" s="5" t="s">
        <v>21</v>
      </c>
      <c r="H46" s="13"/>
      <c r="I46" s="74" t="s">
        <v>161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</row>
    <row r="47" spans="1:36" ht="12.95" customHeight="1" x14ac:dyDescent="0.15">
      <c r="A47" s="70" t="s">
        <v>22</v>
      </c>
      <c r="B47" s="71"/>
      <c r="C47" s="15">
        <f>E47-D47</f>
        <v>28</v>
      </c>
      <c r="D47" s="15">
        <f>COUNTIF(G4:G43,"*下層*")</f>
        <v>0</v>
      </c>
      <c r="E47" s="15">
        <f>COUNTA(A4:A43)</f>
        <v>28</v>
      </c>
      <c r="F47" s="11"/>
      <c r="G47" s="16">
        <f>C47*100</f>
        <v>2800</v>
      </c>
      <c r="H47" s="13"/>
      <c r="I47" s="75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</row>
    <row r="48" spans="1:36" ht="12.95" customHeight="1" x14ac:dyDescent="0.15">
      <c r="A48" s="70" t="s">
        <v>23</v>
      </c>
      <c r="B48" s="71"/>
      <c r="C48" s="15">
        <f>ROUND(SUMIF(G7:G43,"&lt;&gt;*下層*",E4:E43)/C47,0)</f>
        <v>11</v>
      </c>
      <c r="D48" s="15" t="str">
        <f>IF(D47&gt;0,ROUND(SUMIF(G4:G43,"*下層*",E4:E43)/D47,0),"")</f>
        <v/>
      </c>
      <c r="E48" s="15">
        <f>ROUND(SUM(E4:E43)/E47,0)</f>
        <v>11</v>
      </c>
      <c r="F48" s="14"/>
      <c r="G48" s="16">
        <f>C48</f>
        <v>11</v>
      </c>
      <c r="H48" s="14"/>
      <c r="I48" s="75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</row>
    <row r="49" spans="1:36" ht="12.95" customHeight="1" x14ac:dyDescent="0.15">
      <c r="A49" s="70" t="s">
        <v>24</v>
      </c>
      <c r="B49" s="71"/>
      <c r="C49" s="15">
        <f>ROUND(SUMIF(G7:G43,"&lt;&gt;*下層*",D4:D43)/C47,0)</f>
        <v>11</v>
      </c>
      <c r="D49" s="15" t="str">
        <f>IF(D47&gt;0,ROUND(SUMIF(G4:G43,"*下層*",D4:D43)/D47,0),"")</f>
        <v/>
      </c>
      <c r="E49" s="15">
        <f>ROUND(SUM(D4:D43)/E47,0)</f>
        <v>11</v>
      </c>
      <c r="F49" s="14"/>
      <c r="G49" s="16">
        <f>C49</f>
        <v>11</v>
      </c>
      <c r="H49" s="14"/>
      <c r="I49" s="75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</row>
    <row r="50" spans="1:36" ht="12.95" customHeight="1" x14ac:dyDescent="0.15">
      <c r="A50" s="70" t="s">
        <v>25</v>
      </c>
      <c r="B50" s="71"/>
      <c r="C50" s="4">
        <f>E50-D50</f>
        <v>1.82</v>
      </c>
      <c r="D50" s="17">
        <f>SUMIF(G4:G43,"*下層*",F4:F43)</f>
        <v>0</v>
      </c>
      <c r="E50" s="4">
        <f>SUM(F4:F43)</f>
        <v>1.82</v>
      </c>
      <c r="F50" s="14"/>
      <c r="G50" s="18">
        <f>C50*100</f>
        <v>182</v>
      </c>
      <c r="H50" s="14"/>
      <c r="I50" s="75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 spans="1:36" ht="12.95" customHeight="1" x14ac:dyDescent="0.15">
      <c r="A51" s="12"/>
      <c r="B51" s="13"/>
      <c r="C51" s="13"/>
      <c r="D51" s="12"/>
      <c r="E51" s="12"/>
      <c r="F51" s="12"/>
      <c r="G51" s="19" t="str">
        <f>"形状比＝"&amp;ROUND(G48/G49*100,0)&amp;"、Sr＝"&amp;ROUND((10000/G47)^0.5/G48*100,0)</f>
        <v>形状比＝100、Sr＝17</v>
      </c>
      <c r="H51" s="13"/>
      <c r="I51" s="75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 spans="1:36" ht="12.95" customHeight="1" x14ac:dyDescent="0.15">
      <c r="A52" s="12" t="s">
        <v>26</v>
      </c>
      <c r="B52" s="13"/>
      <c r="C52" s="13"/>
      <c r="D52" s="12"/>
      <c r="E52" s="12"/>
      <c r="F52" s="12"/>
      <c r="G52" s="12"/>
      <c r="H52" s="13"/>
      <c r="I52" s="75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1:36" ht="12.95" customHeight="1" x14ac:dyDescent="0.15">
      <c r="A53" s="72"/>
      <c r="B53" s="73"/>
      <c r="C53" s="59" t="s">
        <v>18</v>
      </c>
      <c r="D53" s="59" t="s">
        <v>19</v>
      </c>
      <c r="E53" s="59" t="s">
        <v>20</v>
      </c>
      <c r="F53" s="11"/>
      <c r="G53" s="5" t="s">
        <v>21</v>
      </c>
      <c r="H53" s="13"/>
      <c r="I53" s="75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</row>
    <row r="54" spans="1:36" ht="12.95" customHeight="1" x14ac:dyDescent="0.15">
      <c r="A54" s="70" t="s">
        <v>27</v>
      </c>
      <c r="B54" s="71"/>
      <c r="C54" s="15">
        <f>COUNTIF(H4:H43,"○")</f>
        <v>20</v>
      </c>
      <c r="D54" s="15">
        <f>COUNTIF(H4:H43,"▲")</f>
        <v>0</v>
      </c>
      <c r="E54" s="15">
        <f>COUNTA(H4:H43)</f>
        <v>20</v>
      </c>
      <c r="F54" s="11"/>
      <c r="G54" s="16">
        <f>C54*100</f>
        <v>2000</v>
      </c>
      <c r="H54" s="13"/>
      <c r="I54" s="75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</row>
    <row r="55" spans="1:36" ht="12.95" customHeight="1" x14ac:dyDescent="0.15">
      <c r="A55" s="70" t="s">
        <v>23</v>
      </c>
      <c r="B55" s="71"/>
      <c r="C55" s="15">
        <f>IF(C54&gt;0,ROUND(SUMIF(H4:H43,"○",E4:E43)/C54,0),"")</f>
        <v>10</v>
      </c>
      <c r="D55" s="15" t="str">
        <f>IF(D54&gt;0,ROUND(SUMIF(H4:H43,"▲",E4:E43)/D54,0),"")</f>
        <v/>
      </c>
      <c r="E55" s="15">
        <f>ROUND(SUMIF(H4:H43,"*",E4:E43)/E54,0)</f>
        <v>10</v>
      </c>
      <c r="F55" s="14"/>
      <c r="G55" s="16">
        <f>C55</f>
        <v>10</v>
      </c>
      <c r="H55" s="14"/>
      <c r="I55" s="75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 spans="1:36" ht="12.95" customHeight="1" x14ac:dyDescent="0.15">
      <c r="A56" s="70" t="s">
        <v>24</v>
      </c>
      <c r="B56" s="71"/>
      <c r="C56" s="15">
        <f>IF(C54&gt;0,ROUND(SUMIF(H4:H43,"○",D4:D43)/C54,0),"")</f>
        <v>9</v>
      </c>
      <c r="D56" s="15" t="str">
        <f>IF(D54&gt;0,ROUND(SUMIF(H4:H43,"▲",D4:D43)/D54,0),"")</f>
        <v/>
      </c>
      <c r="E56" s="15">
        <f>ROUND(SUMIF(H4:H43,"*",D4:D43)/E54,0)</f>
        <v>9</v>
      </c>
      <c r="F56" s="14"/>
      <c r="G56" s="16">
        <f>C56</f>
        <v>9</v>
      </c>
      <c r="H56" s="14"/>
      <c r="I56" s="75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</row>
    <row r="57" spans="1:36" ht="12.95" customHeight="1" x14ac:dyDescent="0.15">
      <c r="A57" s="70" t="s">
        <v>25</v>
      </c>
      <c r="B57" s="71"/>
      <c r="C57" s="17">
        <f>SUMIF(H4:H43,"○",F4:F43)</f>
        <v>0.80000000000000027</v>
      </c>
      <c r="D57" s="17">
        <f>SUMIF(H4:H43,"▲",F4:F43)</f>
        <v>0</v>
      </c>
      <c r="E57" s="17">
        <f>SUM(C57:D57)</f>
        <v>0.80000000000000027</v>
      </c>
      <c r="F57" s="14"/>
      <c r="G57" s="20">
        <f>C57*100</f>
        <v>80.000000000000028</v>
      </c>
      <c r="H57" s="14"/>
      <c r="I57" s="75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</row>
    <row r="58" spans="1:36" ht="12.95" customHeight="1" x14ac:dyDescent="0.15">
      <c r="A58" s="12"/>
      <c r="B58" s="13"/>
      <c r="C58" s="13"/>
      <c r="D58" s="12"/>
      <c r="E58" s="12"/>
      <c r="F58" s="12"/>
      <c r="G58" s="12"/>
      <c r="H58" s="13"/>
      <c r="I58" s="75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</row>
    <row r="59" spans="1:36" ht="12.95" customHeight="1" x14ac:dyDescent="0.15">
      <c r="A59" s="12" t="s">
        <v>28</v>
      </c>
      <c r="B59" s="13"/>
      <c r="C59" s="13"/>
      <c r="D59" s="12"/>
      <c r="E59" s="12"/>
      <c r="F59" s="12"/>
      <c r="G59" s="11"/>
      <c r="H59" s="11"/>
      <c r="I59" s="75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</row>
    <row r="60" spans="1:36" ht="12.95" customHeight="1" x14ac:dyDescent="0.15">
      <c r="A60" s="72"/>
      <c r="B60" s="73"/>
      <c r="C60" s="59" t="s">
        <v>18</v>
      </c>
      <c r="D60" s="59" t="s">
        <v>19</v>
      </c>
      <c r="E60" s="59" t="s">
        <v>20</v>
      </c>
      <c r="F60" s="11"/>
      <c r="G60" s="14"/>
      <c r="H60" s="11"/>
      <c r="I60" s="75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</row>
    <row r="61" spans="1:36" ht="12.95" customHeight="1" x14ac:dyDescent="0.15">
      <c r="A61" s="70" t="s">
        <v>29</v>
      </c>
      <c r="B61" s="71"/>
      <c r="C61" s="21">
        <f>ROUND(C54/C47*100,1)</f>
        <v>71.400000000000006</v>
      </c>
      <c r="D61" s="21" t="str">
        <f>IF(D47&gt;0,ROUND(D54/D47*100,1),"")</f>
        <v/>
      </c>
      <c r="E61" s="21">
        <f>ROUND(E54/E47*100,1)</f>
        <v>71.400000000000006</v>
      </c>
      <c r="F61" s="11"/>
      <c r="G61" s="14"/>
      <c r="H61" s="11"/>
      <c r="I61" s="76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</row>
    <row r="62" spans="1:36" ht="12.95" customHeight="1" x14ac:dyDescent="0.15">
      <c r="A62" s="70" t="s">
        <v>30</v>
      </c>
      <c r="B62" s="71"/>
      <c r="C62" s="21">
        <f>ROUND(C57/C50*100,1)</f>
        <v>44</v>
      </c>
      <c r="D62" s="21" t="str">
        <f>IF(D47&gt;0,ROUND(D57/D50*100,1),"")</f>
        <v/>
      </c>
      <c r="E62" s="21">
        <f>ROUND(E57/E50*100,1)</f>
        <v>44</v>
      </c>
      <c r="F62" s="11"/>
      <c r="G62" s="11"/>
      <c r="H62" s="11"/>
      <c r="I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</row>
    <row r="63" spans="1:36" ht="12.95" customHeight="1" x14ac:dyDescent="0.15">
      <c r="A63" s="22"/>
      <c r="B63" s="22"/>
      <c r="C63" s="22"/>
      <c r="D63" s="22"/>
      <c r="E63" s="22"/>
      <c r="F63" s="22"/>
      <c r="G63" s="22"/>
      <c r="H63" s="22"/>
      <c r="I63" s="22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</row>
    <row r="64" spans="1:36" ht="12.95" customHeight="1" x14ac:dyDescent="0.15">
      <c r="A64" s="12" t="s">
        <v>31</v>
      </c>
      <c r="B64" s="13"/>
      <c r="C64" s="13"/>
      <c r="D64" s="12"/>
      <c r="E64" s="12"/>
      <c r="F64" s="12"/>
      <c r="G64" s="12"/>
      <c r="H64" s="22"/>
      <c r="I64" s="22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</row>
    <row r="65" spans="1:36" ht="12.95" customHeight="1" x14ac:dyDescent="0.15">
      <c r="A65" s="72"/>
      <c r="B65" s="73"/>
      <c r="C65" s="59" t="s">
        <v>18</v>
      </c>
      <c r="D65" s="59" t="s">
        <v>19</v>
      </c>
      <c r="E65" s="59" t="s">
        <v>20</v>
      </c>
      <c r="F65" s="11"/>
      <c r="G65" s="5" t="s">
        <v>21</v>
      </c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</row>
    <row r="66" spans="1:36" ht="12.95" customHeight="1" x14ac:dyDescent="0.15">
      <c r="A66" s="70" t="s">
        <v>22</v>
      </c>
      <c r="B66" s="71"/>
      <c r="C66" s="15">
        <f>C47-C54</f>
        <v>8</v>
      </c>
      <c r="D66" s="15">
        <f>D47-D54</f>
        <v>0</v>
      </c>
      <c r="E66" s="15">
        <f>SUM(C66:D66)</f>
        <v>8</v>
      </c>
      <c r="F66" s="11"/>
      <c r="G66" s="16">
        <f>C66*100</f>
        <v>800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</row>
    <row r="67" spans="1:36" ht="12.95" customHeight="1" x14ac:dyDescent="0.15">
      <c r="A67" s="70" t="s">
        <v>23</v>
      </c>
      <c r="B67" s="71"/>
      <c r="C67" s="15">
        <f>IF(C66&gt;0,ROUND(SUMIFS(E4:E43,G4:G43,"&lt;&gt;*下層*",H4:H43,"")/C66,0),"")</f>
        <v>14</v>
      </c>
      <c r="D67" s="15" t="str">
        <f>IF(D66&gt;0,ROUND(SUMIFS(E4:E43,G7:G43,"*下層*",H4:H43,"")/D66,0),"")</f>
        <v/>
      </c>
      <c r="E67" s="15">
        <f>IF(E66&gt;0,ROUND(SUMIF(H4:H43,"",E4:E43)/E66,0),"")</f>
        <v>14</v>
      </c>
      <c r="F67" s="14"/>
      <c r="G67" s="16">
        <f>C67</f>
        <v>14</v>
      </c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</row>
    <row r="68" spans="1:36" ht="12.95" customHeight="1" x14ac:dyDescent="0.15">
      <c r="A68" s="70" t="s">
        <v>24</v>
      </c>
      <c r="B68" s="71"/>
      <c r="C68" s="15">
        <f>IF(C66&gt;0,ROUND(SUMIFS(D4:D43,G4:G43,"&lt;&gt;*下層*",H4:H43,"")/C66,0),"")</f>
        <v>16</v>
      </c>
      <c r="D68" s="15" t="str">
        <f>IF(D66&gt;0,ROUND(SUMIFS(D4:D43,G7:G43,"*下層*",H4:H43,"")/D66,0),"")</f>
        <v/>
      </c>
      <c r="E68" s="15">
        <f>IF(E66&gt;0,ROUND(SUMIF(H4:H43,"",D4:D43)/E66,0),"")</f>
        <v>16</v>
      </c>
      <c r="F68" s="14"/>
      <c r="G68" s="16">
        <f>C68</f>
        <v>16</v>
      </c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</row>
    <row r="69" spans="1:36" ht="12.95" customHeight="1" x14ac:dyDescent="0.15">
      <c r="A69" s="70" t="s">
        <v>25</v>
      </c>
      <c r="B69" s="71"/>
      <c r="C69" s="4">
        <f>C50-C57</f>
        <v>1.0199999999999998</v>
      </c>
      <c r="D69" s="17" t="str">
        <f>IF(D66&gt;0,D50-D57,"")</f>
        <v/>
      </c>
      <c r="E69" s="4">
        <f>SUM(C69:D69)</f>
        <v>1.0199999999999998</v>
      </c>
      <c r="F69" s="14"/>
      <c r="G69" s="18">
        <f>C69*100</f>
        <v>101.99999999999999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</row>
    <row r="70" spans="1:36" x14ac:dyDescent="0.15">
      <c r="G70" s="19" t="str">
        <f>"形状比＝"&amp;ROUND(G67/G68*100,0)&amp;"、Sr＝"&amp;ROUND((10000/G66)^0.5/G67*100,0)</f>
        <v>形状比＝88、Sr＝25</v>
      </c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</row>
    <row r="71" spans="1:36" x14ac:dyDescent="0.15"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</row>
    <row r="72" spans="1:36" x14ac:dyDescent="0.15"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</row>
    <row r="73" spans="1:36" x14ac:dyDescent="0.15"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</row>
    <row r="74" spans="1:36" x14ac:dyDescent="0.15"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</row>
    <row r="75" spans="1:36" x14ac:dyDescent="0.15"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</row>
    <row r="76" spans="1:36" x14ac:dyDescent="0.15"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</row>
    <row r="77" spans="1:36" x14ac:dyDescent="0.15"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</row>
    <row r="78" spans="1:36" x14ac:dyDescent="0.15"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</row>
    <row r="79" spans="1:36" x14ac:dyDescent="0.15"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</row>
    <row r="80" spans="1:36" x14ac:dyDescent="0.15"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</row>
    <row r="81" spans="11:36" x14ac:dyDescent="0.15"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</row>
    <row r="82" spans="11:36" x14ac:dyDescent="0.15"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</row>
    <row r="83" spans="11:36" x14ac:dyDescent="0.15"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1:36" x14ac:dyDescent="0.15"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</row>
    <row r="85" spans="11:36" x14ac:dyDescent="0.15"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</row>
    <row r="86" spans="11:36" x14ac:dyDescent="0.15"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</row>
    <row r="87" spans="11:36" x14ac:dyDescent="0.15"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</row>
    <row r="88" spans="11:36" x14ac:dyDescent="0.15"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</row>
    <row r="89" spans="11:36" x14ac:dyDescent="0.15"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</row>
    <row r="90" spans="11:36" x14ac:dyDescent="0.15"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</row>
    <row r="91" spans="11:36" x14ac:dyDescent="0.15"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</row>
    <row r="92" spans="11:36" x14ac:dyDescent="0.15"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</row>
    <row r="93" spans="11:36" x14ac:dyDescent="0.15"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</row>
    <row r="94" spans="11:36" x14ac:dyDescent="0.15"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</row>
    <row r="95" spans="11:36" x14ac:dyDescent="0.15"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</row>
    <row r="96" spans="11:36" x14ac:dyDescent="0.15"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</row>
    <row r="97" spans="11:36" x14ac:dyDescent="0.15"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</row>
    <row r="98" spans="11:36" x14ac:dyDescent="0.15"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1:36" x14ac:dyDescent="0.15"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1:36" x14ac:dyDescent="0.15"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</row>
    <row r="101" spans="11:36" x14ac:dyDescent="0.15"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</row>
    <row r="102" spans="11:36" x14ac:dyDescent="0.15"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</row>
    <row r="103" spans="11:36" x14ac:dyDescent="0.15"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</row>
    <row r="104" spans="11:36" x14ac:dyDescent="0.15"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</row>
    <row r="105" spans="11:36" x14ac:dyDescent="0.15"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</row>
    <row r="106" spans="11:36" x14ac:dyDescent="0.15"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</row>
    <row r="107" spans="11:36" x14ac:dyDescent="0.15"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</row>
    <row r="108" spans="11:36" x14ac:dyDescent="0.15"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</row>
    <row r="109" spans="11:36" x14ac:dyDescent="0.15"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</row>
    <row r="110" spans="11:36" x14ac:dyDescent="0.15"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</row>
    <row r="111" spans="11:36" x14ac:dyDescent="0.15"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</row>
    <row r="112" spans="11:36" x14ac:dyDescent="0.15"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</row>
    <row r="113" spans="11:36" x14ac:dyDescent="0.15"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</row>
    <row r="114" spans="11:36" x14ac:dyDescent="0.15"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</row>
    <row r="115" spans="11:36" x14ac:dyDescent="0.15"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</row>
    <row r="116" spans="11:36" x14ac:dyDescent="0.15"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</row>
    <row r="117" spans="11:36" x14ac:dyDescent="0.15"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</row>
    <row r="118" spans="11:36" x14ac:dyDescent="0.15"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</row>
    <row r="119" spans="11:36" x14ac:dyDescent="0.15"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</row>
    <row r="120" spans="11:36" x14ac:dyDescent="0.15"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</row>
  </sheetData>
  <autoFilter ref="A3:I43">
    <filterColumn colId="1" showButton="0"/>
  </autoFilter>
  <mergeCells count="67">
    <mergeCell ref="B7:C7"/>
    <mergeCell ref="A2:G2"/>
    <mergeCell ref="H2:I2"/>
    <mergeCell ref="K2:P2"/>
    <mergeCell ref="Q2:U2"/>
    <mergeCell ref="AG2:AJ2"/>
    <mergeCell ref="B3:C3"/>
    <mergeCell ref="B4:C4"/>
    <mergeCell ref="B5:C5"/>
    <mergeCell ref="B6:C6"/>
    <mergeCell ref="V2:Z2"/>
    <mergeCell ref="AA2:AF2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46:B46"/>
    <mergeCell ref="I46:I61"/>
    <mergeCell ref="A47:B47"/>
    <mergeCell ref="A48:B48"/>
    <mergeCell ref="A49:B49"/>
    <mergeCell ref="A50:B50"/>
    <mergeCell ref="A53:B53"/>
    <mergeCell ref="A54:B54"/>
    <mergeCell ref="A55:B55"/>
    <mergeCell ref="A56:B56"/>
    <mergeCell ref="A67:B67"/>
    <mergeCell ref="A68:B68"/>
    <mergeCell ref="A69:B69"/>
    <mergeCell ref="A57:B57"/>
    <mergeCell ref="A60:B60"/>
    <mergeCell ref="A61:B61"/>
    <mergeCell ref="A62:B62"/>
    <mergeCell ref="A65:B65"/>
    <mergeCell ref="A66:B66"/>
  </mergeCells>
  <phoneticPr fontId="3"/>
  <conditionalFormatting sqref="K4:K43">
    <cfRule type="expression" dxfId="47" priority="16" stopIfTrue="1">
      <formula>AND(($H4="スギ"),(#REF!&lt;12))</formula>
    </cfRule>
  </conditionalFormatting>
  <conditionalFormatting sqref="L4:L43">
    <cfRule type="expression" dxfId="46" priority="15" stopIfTrue="1">
      <formula>AND(($H4="スギ"),(#REF!&lt;22),(#REF!&gt;=12))</formula>
    </cfRule>
  </conditionalFormatting>
  <conditionalFormatting sqref="M4:M43">
    <cfRule type="expression" dxfId="45" priority="14" stopIfTrue="1">
      <formula>AND(($H4="スギ"),(#REF!&lt;32),(#REF!&gt;=22))</formula>
    </cfRule>
  </conditionalFormatting>
  <conditionalFormatting sqref="N4:N43">
    <cfRule type="expression" dxfId="44" priority="13" stopIfTrue="1">
      <formula>AND(($H4="スギ"),(#REF!&lt;42),(#REF!&gt;=32))</formula>
    </cfRule>
  </conditionalFormatting>
  <conditionalFormatting sqref="U4:U43 Z4:AF43 AJ4:AJ43 O4:P43">
    <cfRule type="expression" dxfId="43" priority="12" stopIfTrue="1">
      <formula>AND(($H4="スギ"),(#REF!&gt;=42))</formula>
    </cfRule>
  </conditionalFormatting>
  <conditionalFormatting sqref="Q4:Q43 AA4:AA43">
    <cfRule type="expression" dxfId="42" priority="11" stopIfTrue="1">
      <formula>AND(($H4="ヒノキ"),(#REF!&lt;12))</formula>
    </cfRule>
  </conditionalFormatting>
  <conditionalFormatting sqref="R4:R43 AB4:AE43">
    <cfRule type="expression" dxfId="41" priority="10" stopIfTrue="1">
      <formula>AND(($H4="ヒノキ"),(#REF!&lt;22),(#REF!&gt;=12))</formula>
    </cfRule>
  </conditionalFormatting>
  <conditionalFormatting sqref="S4:S43">
    <cfRule type="expression" dxfId="40" priority="9" stopIfTrue="1">
      <formula>AND(($H4="ヒノキ"),(#REF!&lt;32),(#REF!&gt;=22))</formula>
    </cfRule>
  </conditionalFormatting>
  <conditionalFormatting sqref="T4:U43 Z4:AF43 AJ4:AJ43">
    <cfRule type="expression" dxfId="39" priority="8" stopIfTrue="1">
      <formula>AND(($H4="ヒノキ"),(#REF!&gt;=32))</formula>
    </cfRule>
  </conditionalFormatting>
  <conditionalFormatting sqref="V4:V43 AA4:AA43">
    <cfRule type="expression" dxfId="38" priority="7" stopIfTrue="1">
      <formula>AND(($H4="アカマツ"),(#REF!&lt;12))</formula>
    </cfRule>
  </conditionalFormatting>
  <conditionalFormatting sqref="W4:W43 AB4:AB43">
    <cfRule type="expression" dxfId="37" priority="6" stopIfTrue="1">
      <formula>AND(($H4="アカマツ"),(#REF!&lt;22),(#REF!&gt;=12))</formula>
    </cfRule>
  </conditionalFormatting>
  <conditionalFormatting sqref="X4:X43 AC4:AC43">
    <cfRule type="expression" dxfId="36" priority="5" stopIfTrue="1">
      <formula>AND(($H4="アカマツ"),(#REF!&lt;42),(#REF!&gt;=22))</formula>
    </cfRule>
  </conditionalFormatting>
  <conditionalFormatting sqref="Y4:AF43 AJ4:AJ43">
    <cfRule type="expression" dxfId="35" priority="4" stopIfTrue="1">
      <formula>AND(($H4="アカマツ"),(#REF!&gt;=42))</formula>
    </cfRule>
  </conditionalFormatting>
  <conditionalFormatting sqref="AG4:AG43">
    <cfRule type="expression" dxfId="34" priority="3" stopIfTrue="1">
      <formula>AND(($H4&lt;&gt;"スギ"),($H4&lt;&gt;"ヒノキ"),($H4&lt;&gt;"アカマツ"),(#REF!&lt;12))</formula>
    </cfRule>
  </conditionalFormatting>
  <conditionalFormatting sqref="AH4:AH43">
    <cfRule type="expression" dxfId="33" priority="2" stopIfTrue="1">
      <formula>AND(($H4&lt;&gt;"スギ"),($H4&lt;&gt;"ヒノキ"),($H4&lt;&gt;"アカマツ"),(#REF!&lt;42),(#REF!&gt;=12))</formula>
    </cfRule>
  </conditionalFormatting>
  <conditionalFormatting sqref="AI4:AJ43">
    <cfRule type="expression" dxfId="32" priority="1" stopIfTrue="1">
      <formula>AND(($H4&lt;&gt;"スギ"),($H4&lt;&gt;"ヒノキ"),($H4&lt;&gt;"アカマツ"),(#REF!&gt;=42))</formula>
    </cfRule>
  </conditionalFormatting>
  <pageMargins left="1.1023622047244095" right="0.19685039370078741" top="0.27559055118110237" bottom="0.31496062992125984" header="0.15748031496062992" footer="0.23622047244094491"/>
  <pageSetup paperSize="9" scale="90" orientation="portrait" blackAndWhite="1" r:id="rId1"/>
  <headerFooter alignWithMargins="0">
    <oddHeader>&amp;R&amp;P</oddHead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J120"/>
  <sheetViews>
    <sheetView showGridLines="0" tabSelected="1" view="pageBreakPreview" topLeftCell="A28" zoomScaleNormal="85" zoomScaleSheetLayoutView="100" workbookViewId="0">
      <selection activeCell="J6" sqref="J6"/>
    </sheetView>
  </sheetViews>
  <sheetFormatPr defaultColWidth="8.125" defaultRowHeight="14.25" x14ac:dyDescent="0.15"/>
  <cols>
    <col min="1" max="3" width="7.875" style="1" customWidth="1"/>
    <col min="4" max="4" width="8.125" style="1" customWidth="1"/>
    <col min="5" max="6" width="8" style="1" customWidth="1"/>
    <col min="7" max="7" width="18.625" style="1" customWidth="1"/>
    <col min="8" max="8" width="7.75" style="1" customWidth="1"/>
    <col min="9" max="9" width="23.875" style="1" customWidth="1"/>
    <col min="10" max="16384" width="8.125" style="1"/>
  </cols>
  <sheetData>
    <row r="1" spans="1:36" ht="43.5" customHeight="1" x14ac:dyDescent="0.15">
      <c r="B1" s="1" t="s">
        <v>0</v>
      </c>
    </row>
    <row r="2" spans="1:36" ht="21" customHeight="1" x14ac:dyDescent="0.15">
      <c r="A2" s="83" t="s">
        <v>137</v>
      </c>
      <c r="B2" s="83"/>
      <c r="C2" s="83"/>
      <c r="D2" s="83"/>
      <c r="E2" s="83"/>
      <c r="F2" s="83"/>
      <c r="G2" s="83"/>
      <c r="H2" s="84" t="s">
        <v>164</v>
      </c>
      <c r="I2" s="84"/>
      <c r="K2" s="80" t="s">
        <v>1</v>
      </c>
      <c r="L2" s="81"/>
      <c r="M2" s="81"/>
      <c r="N2" s="81"/>
      <c r="O2" s="81"/>
      <c r="P2" s="82"/>
      <c r="Q2" s="80" t="s">
        <v>2</v>
      </c>
      <c r="R2" s="81"/>
      <c r="S2" s="81"/>
      <c r="T2" s="81"/>
      <c r="U2" s="82"/>
      <c r="V2" s="80" t="s">
        <v>3</v>
      </c>
      <c r="W2" s="81"/>
      <c r="X2" s="81"/>
      <c r="Y2" s="81"/>
      <c r="Z2" s="82"/>
      <c r="AA2" s="80" t="s">
        <v>4</v>
      </c>
      <c r="AB2" s="81"/>
      <c r="AC2" s="81"/>
      <c r="AD2" s="81"/>
      <c r="AE2" s="81"/>
      <c r="AF2" s="82"/>
      <c r="AG2" s="78" t="s">
        <v>5</v>
      </c>
      <c r="AH2" s="78"/>
      <c r="AI2" s="78"/>
      <c r="AJ2" s="78"/>
    </row>
    <row r="3" spans="1:36" ht="46.5" customHeight="1" x14ac:dyDescent="0.15">
      <c r="A3" s="61" t="s">
        <v>6</v>
      </c>
      <c r="B3" s="79" t="s">
        <v>7</v>
      </c>
      <c r="C3" s="79"/>
      <c r="D3" s="2" t="s">
        <v>8</v>
      </c>
      <c r="E3" s="2" t="s">
        <v>9</v>
      </c>
      <c r="F3" s="3" t="s">
        <v>10</v>
      </c>
      <c r="G3" s="3" t="s">
        <v>11</v>
      </c>
      <c r="H3" s="2" t="s">
        <v>12</v>
      </c>
      <c r="I3" s="2" t="s">
        <v>13</v>
      </c>
      <c r="K3" s="60">
        <v>0</v>
      </c>
      <c r="L3" s="60">
        <v>12</v>
      </c>
      <c r="M3" s="60">
        <v>22</v>
      </c>
      <c r="N3" s="60">
        <v>32</v>
      </c>
      <c r="O3" s="60">
        <v>42</v>
      </c>
      <c r="P3" s="60" t="s">
        <v>14</v>
      </c>
      <c r="Q3" s="60">
        <v>0</v>
      </c>
      <c r="R3" s="60">
        <v>12</v>
      </c>
      <c r="S3" s="60">
        <v>22</v>
      </c>
      <c r="T3" s="60">
        <v>32</v>
      </c>
      <c r="U3" s="60" t="s">
        <v>14</v>
      </c>
      <c r="V3" s="60">
        <v>0</v>
      </c>
      <c r="W3" s="60">
        <v>12</v>
      </c>
      <c r="X3" s="60">
        <v>22</v>
      </c>
      <c r="Y3" s="60">
        <v>42</v>
      </c>
      <c r="Z3" s="60" t="s">
        <v>14</v>
      </c>
      <c r="AA3" s="60">
        <v>0</v>
      </c>
      <c r="AB3" s="60">
        <v>12</v>
      </c>
      <c r="AC3" s="60">
        <v>22</v>
      </c>
      <c r="AD3" s="60">
        <v>32</v>
      </c>
      <c r="AE3" s="60">
        <v>42</v>
      </c>
      <c r="AF3" s="60" t="s">
        <v>14</v>
      </c>
      <c r="AG3" s="60">
        <v>0</v>
      </c>
      <c r="AH3" s="60">
        <v>12</v>
      </c>
      <c r="AI3" s="60">
        <v>42</v>
      </c>
      <c r="AJ3" s="60" t="s">
        <v>14</v>
      </c>
    </row>
    <row r="4" spans="1:36" ht="12.95" customHeight="1" x14ac:dyDescent="0.15">
      <c r="A4" s="59">
        <v>81</v>
      </c>
      <c r="B4" s="77" t="s">
        <v>162</v>
      </c>
      <c r="C4" s="77"/>
      <c r="D4" s="59">
        <v>14</v>
      </c>
      <c r="E4" s="59">
        <v>16</v>
      </c>
      <c r="F4" s="4">
        <f t="shared" ref="F4:F43" si="0">IF(D4&gt;0,IF(B4="スギ",P4,IF(B4="ヒノキ",U4,IF(B4="アカマツ",Z4,IF(B4="カラマツ",AF4,AJ4)))),"")</f>
        <v>0.12</v>
      </c>
      <c r="G4" s="5" t="s">
        <v>100</v>
      </c>
      <c r="H4" s="59"/>
      <c r="I4" s="59"/>
      <c r="J4" s="1" t="s">
        <v>15</v>
      </c>
      <c r="K4" s="60">
        <f t="shared" ref="K4:K43" si="1">IF(ROUND(10^(-5+0.8769+1.7454*LOG(D4)+1.014*LOG(E4)),2)&gt;=0.01,ROUND(10^(-5+0.8769+1.7454*LOG(D4)+1.014*LOG(E4)),2),ROUND(10^(-5+0.8769+1.7454*LOG(D4)+1.014*LOG(E4)),3))</f>
        <v>0.13</v>
      </c>
      <c r="L4" s="60">
        <f t="shared" ref="L4:L43" si="2">ROUND(10^(-5+0.73504+1.83346*LOG(D4)+1.06569*LOG(E4)),2)</f>
        <v>0.13</v>
      </c>
      <c r="M4" s="60">
        <f t="shared" ref="M4:M43" si="3">ROUND(10^(-5+0.71514+1.74357*LOG(D4)+1.17719*LOG(E4)),2)</f>
        <v>0.14000000000000001</v>
      </c>
      <c r="N4" s="60">
        <f t="shared" ref="N4:N43" si="4">ROUND(10^(-5+0.82956+1.76381*LOG(D4)+1.06412*LOG(E4)),2)</f>
        <v>0.14000000000000001</v>
      </c>
      <c r="O4" s="60">
        <f t="shared" ref="O4:O43" si="5">ROUND(10^(-5+0.88226+1.79204*LOG(D4)+0.99303*LOG(E4)),2)</f>
        <v>0.14000000000000001</v>
      </c>
      <c r="P4" s="60">
        <f>HLOOKUP($D4,K$3:O$43,MATCH($A4,$A$3:$A$43,0),1)</f>
        <v>0.13</v>
      </c>
      <c r="Q4" s="60">
        <f t="shared" ref="Q4:Q43" si="6">IF(ROUND(10^(1.810672*LOG(D4)+0.982833*LOG(E4)-4.173533),2)&gt;=0.01,ROUND(10^(1.810672*LOG(D4)+0.982833*LOG(E4)-4.173533),2),ROUND(10^(1.810672*LOG(D4)+0.982833*LOG(E4)-4.173533),3))</f>
        <v>0.12</v>
      </c>
      <c r="R4" s="60">
        <f t="shared" ref="R4:R43" si="7">ROUND(10^(1.905709*LOG(D4)+1.011385*LOG(E4)-4.293729),2)</f>
        <v>0.13</v>
      </c>
      <c r="S4" s="60">
        <f t="shared" ref="S4:S43" si="8">ROUND(10^(1.771888*LOG(D4)+1.138415*LOG(E4)-4.271259),2)</f>
        <v>0.14000000000000001</v>
      </c>
      <c r="T4" s="60">
        <f t="shared" ref="T4:T43" si="9">ROUND(10^(1.671519*LOG(D4)+1.363617*LOG(E4)-4.404407),2)</f>
        <v>0.14000000000000001</v>
      </c>
      <c r="U4" s="60">
        <f t="shared" ref="U4:U43" si="10">HLOOKUP($D4,Q$3:T$43,MATCH($A4,$A$3:$A$43,0),1)</f>
        <v>0.13</v>
      </c>
      <c r="V4" s="60">
        <f t="shared" ref="V4:V43" si="11">IF(ROUND(10^(-4.249503+1.946501*LOG(D4)+0.942682*LOG(E4)),2)&gt;=0.01,ROUND(10^(-4.249503+1.946501*LOG(D4)+0.942682*LOG(E4)),2),ROUND(10^(-4.249503+1.946501*LOG(D4)+0.942682*LOG(E4)),3))</f>
        <v>0.13</v>
      </c>
      <c r="W4" s="60">
        <f t="shared" ref="W4:W43" si="12">ROUND(10^(-4.155639+1.847898*LOG(D4)+0.951955*LOG(E4)),2)</f>
        <v>0.13</v>
      </c>
      <c r="X4" s="60">
        <f t="shared" ref="X4:X43" si="13">ROUND(10^(-4.194535+1.804172*LOG(D4)+1.034248*LOG(E4)),2)</f>
        <v>0.13</v>
      </c>
      <c r="Y4" s="60">
        <f t="shared" ref="Y4:Y43" si="14">ROUND(10^(-4.42347+2.006485*LOG(D4)+0.967757*LOG(E4)),2)</f>
        <v>0.11</v>
      </c>
      <c r="Z4" s="60">
        <f t="shared" ref="Z4:Z43" si="15">HLOOKUP($D4,V$3:Y$43,MATCH($A4,$A$3:$A$43,0),1)</f>
        <v>0.13</v>
      </c>
      <c r="AA4" s="60">
        <f t="shared" ref="AA4:AA43" si="16">IF(ROUND(10^(1.80389*LOG(D4)+0.962587*LOG(E4)-4.155099),2)&gt;=0.01,ROUND(10^(1.80389*LOG(D4)+0.962587*LOG(E4)-4.155099),2),ROUND(10^(1.80389*LOG(D4)+0.962587*LOG(E4)-4.155099),3))</f>
        <v>0.12</v>
      </c>
      <c r="AB4" s="60">
        <f t="shared" ref="AB4:AB43" si="17">ROUND(10^(1.979213*LOG(D4)+0.998347*LOG(E4)-4.369281),2)</f>
        <v>0.13</v>
      </c>
      <c r="AC4" s="60">
        <f t="shared" ref="AC4:AC43" si="18">ROUND(10^(1.904401*LOG(D4)+1.062478*LOG(E4)-4.348104),2)</f>
        <v>0.13</v>
      </c>
      <c r="AD4" s="60">
        <f t="shared" ref="AD4:AD43" si="19">ROUND(10^(1.640825*LOG(D4)+1.080387*LOG(E4)-3.976731),2)</f>
        <v>0.16</v>
      </c>
      <c r="AE4" s="60">
        <f t="shared" ref="AE4:AE43" si="20">ROUND(10^(1.90887*LOG(D4)+1.088002*LOG(E4)-4.431495),2)</f>
        <v>0.12</v>
      </c>
      <c r="AF4" s="60">
        <f t="shared" ref="AF4:AF43" si="21">HLOOKUP($D4,AA$3:AE$43,MATCH($A4,$A$3:$A$43,0),1)</f>
        <v>0.13</v>
      </c>
      <c r="AG4" s="60">
        <f t="shared" ref="AG4:AG43" si="22">IF(ROUND(10^(1.94019664*LOG(D4)+0.84689666*LOG(E4)-4.20067295),2)&gt;=0.01,ROUND(10^(1.94019664*LOG(D4)+0.84689666*LOG(E4)-4.20067295),2),ROUND(10^(1.94019664*LOG(D4)+0.84689666*LOG(E4)-4.20067295),3))</f>
        <v>0.11</v>
      </c>
      <c r="AH4" s="60">
        <f t="shared" ref="AH4:AH43" si="23">ROUND(10^(1.93813902*LOG(D4)+0.96697002*LOG(E4)-4.32216295),2)</f>
        <v>0.12</v>
      </c>
      <c r="AI4" s="60">
        <f t="shared" ref="AI4:AI43" si="24">ROUND(10^(1.82464098*LOG(D4)+0.97625989*LOG(E4)-4.15096808),2)</f>
        <v>0.13</v>
      </c>
      <c r="AJ4" s="60">
        <f t="shared" ref="AJ4:AJ43" si="25">HLOOKUP($D4,AG$3:AI$43,MATCH($A4,$A$3:$A$43,0),1)</f>
        <v>0.12</v>
      </c>
    </row>
    <row r="5" spans="1:36" ht="12.95" customHeight="1" x14ac:dyDescent="0.15">
      <c r="A5" s="59">
        <v>82</v>
      </c>
      <c r="B5" s="77" t="s">
        <v>162</v>
      </c>
      <c r="C5" s="77"/>
      <c r="D5" s="59">
        <v>16</v>
      </c>
      <c r="E5" s="59">
        <v>16</v>
      </c>
      <c r="F5" s="4">
        <f t="shared" si="0"/>
        <v>0.15</v>
      </c>
      <c r="G5" s="5" t="s">
        <v>100</v>
      </c>
      <c r="H5" s="59" t="s">
        <v>51</v>
      </c>
      <c r="I5" s="59"/>
      <c r="J5" s="1" t="s">
        <v>15</v>
      </c>
      <c r="K5" s="60">
        <f t="shared" si="1"/>
        <v>0.16</v>
      </c>
      <c r="L5" s="60">
        <f t="shared" si="2"/>
        <v>0.17</v>
      </c>
      <c r="M5" s="60">
        <f t="shared" si="3"/>
        <v>0.17</v>
      </c>
      <c r="N5" s="60">
        <f t="shared" si="4"/>
        <v>0.17</v>
      </c>
      <c r="O5" s="60">
        <f t="shared" si="5"/>
        <v>0.17</v>
      </c>
      <c r="P5" s="60">
        <f t="shared" ref="P5:P43" si="26">HLOOKUP($D5,K$3:O$43,MATCH(A5,$A$3:$A$43,0),1)</f>
        <v>0.17</v>
      </c>
      <c r="Q5" s="60">
        <f t="shared" si="6"/>
        <v>0.15</v>
      </c>
      <c r="R5" s="60">
        <f t="shared" si="7"/>
        <v>0.17</v>
      </c>
      <c r="S5" s="60">
        <f t="shared" si="8"/>
        <v>0.17</v>
      </c>
      <c r="T5" s="60">
        <f t="shared" si="9"/>
        <v>0.18</v>
      </c>
      <c r="U5" s="60">
        <f t="shared" si="10"/>
        <v>0.17</v>
      </c>
      <c r="V5" s="60">
        <f t="shared" si="11"/>
        <v>0.17</v>
      </c>
      <c r="W5" s="60">
        <f t="shared" si="12"/>
        <v>0.16</v>
      </c>
      <c r="X5" s="60">
        <f t="shared" si="13"/>
        <v>0.17</v>
      </c>
      <c r="Y5" s="60">
        <f t="shared" si="14"/>
        <v>0.14000000000000001</v>
      </c>
      <c r="Z5" s="60">
        <f t="shared" si="15"/>
        <v>0.16</v>
      </c>
      <c r="AA5" s="60">
        <f t="shared" si="16"/>
        <v>0.15</v>
      </c>
      <c r="AB5" s="60">
        <f t="shared" si="17"/>
        <v>0.16</v>
      </c>
      <c r="AC5" s="60">
        <f t="shared" si="18"/>
        <v>0.17</v>
      </c>
      <c r="AD5" s="60">
        <f t="shared" si="19"/>
        <v>0.2</v>
      </c>
      <c r="AE5" s="60">
        <f t="shared" si="20"/>
        <v>0.15</v>
      </c>
      <c r="AF5" s="60">
        <f t="shared" si="21"/>
        <v>0.16</v>
      </c>
      <c r="AG5" s="60">
        <f t="shared" si="22"/>
        <v>0.14000000000000001</v>
      </c>
      <c r="AH5" s="60">
        <f t="shared" si="23"/>
        <v>0.15</v>
      </c>
      <c r="AI5" s="60">
        <f t="shared" si="24"/>
        <v>0.17</v>
      </c>
      <c r="AJ5" s="60">
        <f t="shared" si="25"/>
        <v>0.15</v>
      </c>
    </row>
    <row r="6" spans="1:36" ht="12.95" customHeight="1" x14ac:dyDescent="0.15">
      <c r="A6" s="59">
        <v>83</v>
      </c>
      <c r="B6" s="77" t="s">
        <v>162</v>
      </c>
      <c r="C6" s="77"/>
      <c r="D6" s="59">
        <v>22</v>
      </c>
      <c r="E6" s="59">
        <v>17</v>
      </c>
      <c r="F6" s="4">
        <f t="shared" si="0"/>
        <v>0.28999999999999998</v>
      </c>
      <c r="G6" s="5"/>
      <c r="H6" s="59"/>
      <c r="I6" s="5"/>
      <c r="J6" s="1" t="s">
        <v>15</v>
      </c>
      <c r="K6" s="60">
        <f t="shared" si="1"/>
        <v>0.28999999999999998</v>
      </c>
      <c r="L6" s="60">
        <f t="shared" si="2"/>
        <v>0.32</v>
      </c>
      <c r="M6" s="60">
        <f t="shared" si="3"/>
        <v>0.32</v>
      </c>
      <c r="N6" s="60">
        <f t="shared" si="4"/>
        <v>0.32</v>
      </c>
      <c r="O6" s="60">
        <f t="shared" si="5"/>
        <v>0.32</v>
      </c>
      <c r="P6" s="60">
        <f t="shared" si="26"/>
        <v>0.32</v>
      </c>
      <c r="Q6" s="60">
        <f t="shared" si="6"/>
        <v>0.28999999999999998</v>
      </c>
      <c r="R6" s="60">
        <f t="shared" si="7"/>
        <v>0.32</v>
      </c>
      <c r="S6" s="60">
        <f t="shared" si="8"/>
        <v>0.32</v>
      </c>
      <c r="T6" s="60">
        <f t="shared" si="9"/>
        <v>0.33</v>
      </c>
      <c r="U6" s="60">
        <f t="shared" si="10"/>
        <v>0.32</v>
      </c>
      <c r="V6" s="60">
        <f t="shared" si="11"/>
        <v>0.33</v>
      </c>
      <c r="W6" s="60">
        <f t="shared" si="12"/>
        <v>0.31</v>
      </c>
      <c r="X6" s="60">
        <f t="shared" si="13"/>
        <v>0.32</v>
      </c>
      <c r="Y6" s="60">
        <f t="shared" si="14"/>
        <v>0.28999999999999998</v>
      </c>
      <c r="Z6" s="60">
        <f t="shared" si="15"/>
        <v>0.32</v>
      </c>
      <c r="AA6" s="60">
        <f t="shared" si="16"/>
        <v>0.28000000000000003</v>
      </c>
      <c r="AB6" s="60">
        <f t="shared" si="17"/>
        <v>0.33</v>
      </c>
      <c r="AC6" s="60">
        <f t="shared" si="18"/>
        <v>0.33</v>
      </c>
      <c r="AD6" s="60">
        <f t="shared" si="19"/>
        <v>0.36</v>
      </c>
      <c r="AE6" s="60">
        <f t="shared" si="20"/>
        <v>0.28999999999999998</v>
      </c>
      <c r="AF6" s="60">
        <f t="shared" si="21"/>
        <v>0.33</v>
      </c>
      <c r="AG6" s="60">
        <f t="shared" si="22"/>
        <v>0.28000000000000003</v>
      </c>
      <c r="AH6" s="60">
        <f t="shared" si="23"/>
        <v>0.28999999999999998</v>
      </c>
      <c r="AI6" s="60">
        <f t="shared" si="24"/>
        <v>0.32</v>
      </c>
      <c r="AJ6" s="60">
        <f t="shared" si="25"/>
        <v>0.28999999999999998</v>
      </c>
    </row>
    <row r="7" spans="1:36" ht="12.95" customHeight="1" x14ac:dyDescent="0.15">
      <c r="A7" s="59">
        <v>84</v>
      </c>
      <c r="B7" s="77" t="s">
        <v>147</v>
      </c>
      <c r="C7" s="77"/>
      <c r="D7" s="59">
        <v>10</v>
      </c>
      <c r="E7" s="59">
        <v>9</v>
      </c>
      <c r="F7" s="4">
        <f t="shared" si="0"/>
        <v>0.04</v>
      </c>
      <c r="G7" s="5" t="s">
        <v>100</v>
      </c>
      <c r="H7" s="59" t="s">
        <v>51</v>
      </c>
      <c r="I7" s="5"/>
      <c r="J7" s="1" t="s">
        <v>15</v>
      </c>
      <c r="K7" s="60">
        <f t="shared" si="1"/>
        <v>0.04</v>
      </c>
      <c r="L7" s="60">
        <f t="shared" si="2"/>
        <v>0.04</v>
      </c>
      <c r="M7" s="60">
        <f t="shared" si="3"/>
        <v>0.04</v>
      </c>
      <c r="N7" s="60">
        <f t="shared" si="4"/>
        <v>0.04</v>
      </c>
      <c r="O7" s="60">
        <f t="shared" si="5"/>
        <v>0.04</v>
      </c>
      <c r="P7" s="60">
        <f t="shared" si="26"/>
        <v>0.04</v>
      </c>
      <c r="Q7" s="60">
        <f t="shared" si="6"/>
        <v>0.04</v>
      </c>
      <c r="R7" s="60">
        <f t="shared" si="7"/>
        <v>0.04</v>
      </c>
      <c r="S7" s="60">
        <f t="shared" si="8"/>
        <v>0.04</v>
      </c>
      <c r="T7" s="60">
        <f t="shared" si="9"/>
        <v>0.04</v>
      </c>
      <c r="U7" s="60">
        <f t="shared" si="10"/>
        <v>0.04</v>
      </c>
      <c r="V7" s="60">
        <f t="shared" si="11"/>
        <v>0.04</v>
      </c>
      <c r="W7" s="60">
        <f t="shared" si="12"/>
        <v>0.04</v>
      </c>
      <c r="X7" s="60">
        <f t="shared" si="13"/>
        <v>0.04</v>
      </c>
      <c r="Y7" s="60">
        <f t="shared" si="14"/>
        <v>0.03</v>
      </c>
      <c r="Z7" s="60">
        <f t="shared" si="15"/>
        <v>0.04</v>
      </c>
      <c r="AA7" s="60">
        <f t="shared" si="16"/>
        <v>0.04</v>
      </c>
      <c r="AB7" s="60">
        <f t="shared" si="17"/>
        <v>0.04</v>
      </c>
      <c r="AC7" s="60">
        <f t="shared" si="18"/>
        <v>0.04</v>
      </c>
      <c r="AD7" s="60">
        <f t="shared" si="19"/>
        <v>0.05</v>
      </c>
      <c r="AE7" s="60">
        <f t="shared" si="20"/>
        <v>0.03</v>
      </c>
      <c r="AF7" s="60">
        <f t="shared" si="21"/>
        <v>0.04</v>
      </c>
      <c r="AG7" s="60">
        <f t="shared" si="22"/>
        <v>0.04</v>
      </c>
      <c r="AH7" s="60">
        <f t="shared" si="23"/>
        <v>0.03</v>
      </c>
      <c r="AI7" s="60">
        <f t="shared" si="24"/>
        <v>0.04</v>
      </c>
      <c r="AJ7" s="60">
        <f t="shared" si="25"/>
        <v>0.04</v>
      </c>
    </row>
    <row r="8" spans="1:36" ht="12.95" customHeight="1" x14ac:dyDescent="0.15">
      <c r="A8" s="59">
        <v>85</v>
      </c>
      <c r="B8" s="77" t="s">
        <v>147</v>
      </c>
      <c r="C8" s="77"/>
      <c r="D8" s="59">
        <v>10</v>
      </c>
      <c r="E8" s="59">
        <v>9</v>
      </c>
      <c r="F8" s="4">
        <f t="shared" si="0"/>
        <v>0.04</v>
      </c>
      <c r="G8" s="5" t="s">
        <v>100</v>
      </c>
      <c r="H8" s="59" t="s">
        <v>51</v>
      </c>
      <c r="I8" s="59"/>
      <c r="J8" s="1" t="s">
        <v>15</v>
      </c>
      <c r="K8" s="60">
        <f t="shared" si="1"/>
        <v>0.04</v>
      </c>
      <c r="L8" s="60">
        <f t="shared" si="2"/>
        <v>0.04</v>
      </c>
      <c r="M8" s="60">
        <f t="shared" si="3"/>
        <v>0.04</v>
      </c>
      <c r="N8" s="60">
        <f t="shared" si="4"/>
        <v>0.04</v>
      </c>
      <c r="O8" s="60">
        <f t="shared" si="5"/>
        <v>0.04</v>
      </c>
      <c r="P8" s="60">
        <f t="shared" si="26"/>
        <v>0.04</v>
      </c>
      <c r="Q8" s="60">
        <f t="shared" si="6"/>
        <v>0.04</v>
      </c>
      <c r="R8" s="60">
        <f t="shared" si="7"/>
        <v>0.04</v>
      </c>
      <c r="S8" s="60">
        <f t="shared" si="8"/>
        <v>0.04</v>
      </c>
      <c r="T8" s="60">
        <f t="shared" si="9"/>
        <v>0.04</v>
      </c>
      <c r="U8" s="60">
        <f t="shared" si="10"/>
        <v>0.04</v>
      </c>
      <c r="V8" s="60">
        <f t="shared" si="11"/>
        <v>0.04</v>
      </c>
      <c r="W8" s="60">
        <f t="shared" si="12"/>
        <v>0.04</v>
      </c>
      <c r="X8" s="60">
        <f t="shared" si="13"/>
        <v>0.04</v>
      </c>
      <c r="Y8" s="60">
        <f t="shared" si="14"/>
        <v>0.03</v>
      </c>
      <c r="Z8" s="60">
        <f t="shared" si="15"/>
        <v>0.04</v>
      </c>
      <c r="AA8" s="60">
        <f t="shared" si="16"/>
        <v>0.04</v>
      </c>
      <c r="AB8" s="60">
        <f t="shared" si="17"/>
        <v>0.04</v>
      </c>
      <c r="AC8" s="60">
        <f t="shared" si="18"/>
        <v>0.04</v>
      </c>
      <c r="AD8" s="60">
        <f t="shared" si="19"/>
        <v>0.05</v>
      </c>
      <c r="AE8" s="60">
        <f t="shared" si="20"/>
        <v>0.03</v>
      </c>
      <c r="AF8" s="60">
        <f t="shared" si="21"/>
        <v>0.04</v>
      </c>
      <c r="AG8" s="60">
        <f t="shared" si="22"/>
        <v>0.04</v>
      </c>
      <c r="AH8" s="60">
        <f t="shared" si="23"/>
        <v>0.03</v>
      </c>
      <c r="AI8" s="60">
        <f t="shared" si="24"/>
        <v>0.04</v>
      </c>
      <c r="AJ8" s="60">
        <f t="shared" si="25"/>
        <v>0.04</v>
      </c>
    </row>
    <row r="9" spans="1:36" ht="12.95" customHeight="1" x14ac:dyDescent="0.15">
      <c r="A9" s="59">
        <v>86</v>
      </c>
      <c r="B9" s="77" t="s">
        <v>147</v>
      </c>
      <c r="C9" s="77"/>
      <c r="D9" s="59">
        <v>14</v>
      </c>
      <c r="E9" s="59">
        <v>12</v>
      </c>
      <c r="F9" s="4">
        <f t="shared" si="0"/>
        <v>0.09</v>
      </c>
      <c r="G9" s="5" t="s">
        <v>100</v>
      </c>
      <c r="H9" s="59"/>
      <c r="I9" s="5"/>
      <c r="J9" s="1" t="s">
        <v>15</v>
      </c>
      <c r="K9" s="60">
        <f t="shared" si="1"/>
        <v>0.09</v>
      </c>
      <c r="L9" s="60">
        <f t="shared" si="2"/>
        <v>0.1</v>
      </c>
      <c r="M9" s="60">
        <f t="shared" si="3"/>
        <v>0.1</v>
      </c>
      <c r="N9" s="60">
        <f t="shared" si="4"/>
        <v>0.1</v>
      </c>
      <c r="O9" s="60">
        <f t="shared" si="5"/>
        <v>0.1</v>
      </c>
      <c r="P9" s="60">
        <f t="shared" si="26"/>
        <v>0.1</v>
      </c>
      <c r="Q9" s="60">
        <f t="shared" si="6"/>
        <v>0.09</v>
      </c>
      <c r="R9" s="60">
        <f t="shared" si="7"/>
        <v>0.1</v>
      </c>
      <c r="S9" s="60">
        <f t="shared" si="8"/>
        <v>0.1</v>
      </c>
      <c r="T9" s="60">
        <f t="shared" si="9"/>
        <v>0.1</v>
      </c>
      <c r="U9" s="60">
        <f t="shared" si="10"/>
        <v>0.1</v>
      </c>
      <c r="V9" s="60">
        <f t="shared" si="11"/>
        <v>0.1</v>
      </c>
      <c r="W9" s="60">
        <f t="shared" si="12"/>
        <v>0.1</v>
      </c>
      <c r="X9" s="60">
        <f t="shared" si="13"/>
        <v>0.1</v>
      </c>
      <c r="Y9" s="60">
        <f t="shared" si="14"/>
        <v>0.08</v>
      </c>
      <c r="Z9" s="60">
        <f t="shared" si="15"/>
        <v>0.1</v>
      </c>
      <c r="AA9" s="60">
        <f t="shared" si="16"/>
        <v>0.09</v>
      </c>
      <c r="AB9" s="60">
        <f t="shared" si="17"/>
        <v>0.09</v>
      </c>
      <c r="AC9" s="60">
        <f t="shared" si="18"/>
        <v>0.1</v>
      </c>
      <c r="AD9" s="60">
        <f t="shared" si="19"/>
        <v>0.12</v>
      </c>
      <c r="AE9" s="60">
        <f t="shared" si="20"/>
        <v>0.09</v>
      </c>
      <c r="AF9" s="60">
        <f t="shared" si="21"/>
        <v>0.09</v>
      </c>
      <c r="AG9" s="60">
        <f t="shared" si="22"/>
        <v>0.09</v>
      </c>
      <c r="AH9" s="60">
        <f t="shared" si="23"/>
        <v>0.09</v>
      </c>
      <c r="AI9" s="60">
        <f t="shared" si="24"/>
        <v>0.1</v>
      </c>
      <c r="AJ9" s="60">
        <f t="shared" si="25"/>
        <v>0.09</v>
      </c>
    </row>
    <row r="10" spans="1:36" ht="12.95" customHeight="1" x14ac:dyDescent="0.15">
      <c r="A10" s="59">
        <v>87</v>
      </c>
      <c r="B10" s="77" t="s">
        <v>147</v>
      </c>
      <c r="C10" s="77"/>
      <c r="D10" s="59">
        <v>10</v>
      </c>
      <c r="E10" s="59">
        <v>8</v>
      </c>
      <c r="F10" s="4">
        <f t="shared" si="0"/>
        <v>0.03</v>
      </c>
      <c r="G10" s="5" t="s">
        <v>100</v>
      </c>
      <c r="H10" s="59" t="s">
        <v>51</v>
      </c>
      <c r="I10" s="5"/>
      <c r="J10" s="1" t="s">
        <v>15</v>
      </c>
      <c r="K10" s="60">
        <f t="shared" si="1"/>
        <v>0.03</v>
      </c>
      <c r="L10" s="60">
        <f t="shared" si="2"/>
        <v>0.03</v>
      </c>
      <c r="M10" s="60">
        <f t="shared" si="3"/>
        <v>0.03</v>
      </c>
      <c r="N10" s="60">
        <f t="shared" si="4"/>
        <v>0.04</v>
      </c>
      <c r="O10" s="60">
        <f t="shared" si="5"/>
        <v>0.04</v>
      </c>
      <c r="P10" s="60">
        <f t="shared" si="26"/>
        <v>0.03</v>
      </c>
      <c r="Q10" s="60">
        <f t="shared" si="6"/>
        <v>0.03</v>
      </c>
      <c r="R10" s="60">
        <f t="shared" si="7"/>
        <v>0.03</v>
      </c>
      <c r="S10" s="60">
        <f t="shared" si="8"/>
        <v>0.03</v>
      </c>
      <c r="T10" s="60">
        <f t="shared" si="9"/>
        <v>0.03</v>
      </c>
      <c r="U10" s="60">
        <f t="shared" si="10"/>
        <v>0.03</v>
      </c>
      <c r="V10" s="60">
        <f t="shared" si="11"/>
        <v>0.04</v>
      </c>
      <c r="W10" s="60">
        <f t="shared" si="12"/>
        <v>0.04</v>
      </c>
      <c r="X10" s="60">
        <f t="shared" si="13"/>
        <v>0.03</v>
      </c>
      <c r="Y10" s="60">
        <f t="shared" si="14"/>
        <v>0.03</v>
      </c>
      <c r="Z10" s="60">
        <f t="shared" si="15"/>
        <v>0.04</v>
      </c>
      <c r="AA10" s="60">
        <f t="shared" si="16"/>
        <v>0.03</v>
      </c>
      <c r="AB10" s="60">
        <f t="shared" si="17"/>
        <v>0.03</v>
      </c>
      <c r="AC10" s="60">
        <f t="shared" si="18"/>
        <v>0.03</v>
      </c>
      <c r="AD10" s="60">
        <f t="shared" si="19"/>
        <v>0.04</v>
      </c>
      <c r="AE10" s="60">
        <f t="shared" si="20"/>
        <v>0.03</v>
      </c>
      <c r="AF10" s="60">
        <f t="shared" si="21"/>
        <v>0.03</v>
      </c>
      <c r="AG10" s="60">
        <f t="shared" si="22"/>
        <v>0.03</v>
      </c>
      <c r="AH10" s="60">
        <f t="shared" si="23"/>
        <v>0.03</v>
      </c>
      <c r="AI10" s="60">
        <f t="shared" si="24"/>
        <v>0.04</v>
      </c>
      <c r="AJ10" s="60">
        <f t="shared" si="25"/>
        <v>0.03</v>
      </c>
    </row>
    <row r="11" spans="1:36" ht="12.95" customHeight="1" x14ac:dyDescent="0.15">
      <c r="A11" s="59">
        <v>88</v>
      </c>
      <c r="B11" s="77" t="s">
        <v>147</v>
      </c>
      <c r="C11" s="77"/>
      <c r="D11" s="59">
        <v>6</v>
      </c>
      <c r="E11" s="59">
        <v>6</v>
      </c>
      <c r="F11" s="4">
        <f t="shared" si="0"/>
        <v>0.01</v>
      </c>
      <c r="G11" s="5" t="s">
        <v>100</v>
      </c>
      <c r="H11" s="59" t="s">
        <v>51</v>
      </c>
      <c r="I11" s="59"/>
      <c r="J11" s="1" t="s">
        <v>15</v>
      </c>
      <c r="K11" s="60">
        <f t="shared" si="1"/>
        <v>0.01</v>
      </c>
      <c r="L11" s="60">
        <f t="shared" si="2"/>
        <v>0.01</v>
      </c>
      <c r="M11" s="60">
        <f t="shared" si="3"/>
        <v>0.01</v>
      </c>
      <c r="N11" s="60">
        <f t="shared" si="4"/>
        <v>0.01</v>
      </c>
      <c r="O11" s="60">
        <f t="shared" si="5"/>
        <v>0.01</v>
      </c>
      <c r="P11" s="60">
        <f t="shared" si="26"/>
        <v>0.01</v>
      </c>
      <c r="Q11" s="60">
        <f t="shared" si="6"/>
        <v>0.01</v>
      </c>
      <c r="R11" s="60">
        <f t="shared" si="7"/>
        <v>0.01</v>
      </c>
      <c r="S11" s="60">
        <f t="shared" si="8"/>
        <v>0.01</v>
      </c>
      <c r="T11" s="60">
        <f t="shared" si="9"/>
        <v>0.01</v>
      </c>
      <c r="U11" s="60">
        <f t="shared" si="10"/>
        <v>0.01</v>
      </c>
      <c r="V11" s="60">
        <f t="shared" si="11"/>
        <v>0.01</v>
      </c>
      <c r="W11" s="60">
        <f t="shared" si="12"/>
        <v>0.01</v>
      </c>
      <c r="X11" s="60">
        <f t="shared" si="13"/>
        <v>0.01</v>
      </c>
      <c r="Y11" s="60">
        <f t="shared" si="14"/>
        <v>0.01</v>
      </c>
      <c r="Z11" s="60">
        <f t="shared" si="15"/>
        <v>0.01</v>
      </c>
      <c r="AA11" s="60">
        <f t="shared" si="16"/>
        <v>0.01</v>
      </c>
      <c r="AB11" s="60">
        <f t="shared" si="17"/>
        <v>0.01</v>
      </c>
      <c r="AC11" s="60">
        <f t="shared" si="18"/>
        <v>0.01</v>
      </c>
      <c r="AD11" s="60">
        <f t="shared" si="19"/>
        <v>0.01</v>
      </c>
      <c r="AE11" s="60">
        <f t="shared" si="20"/>
        <v>0.01</v>
      </c>
      <c r="AF11" s="60">
        <f t="shared" si="21"/>
        <v>0.01</v>
      </c>
      <c r="AG11" s="60">
        <f t="shared" si="22"/>
        <v>0.01</v>
      </c>
      <c r="AH11" s="60">
        <f t="shared" si="23"/>
        <v>0.01</v>
      </c>
      <c r="AI11" s="60">
        <f t="shared" si="24"/>
        <v>0.01</v>
      </c>
      <c r="AJ11" s="60">
        <f t="shared" si="25"/>
        <v>0.01</v>
      </c>
    </row>
    <row r="12" spans="1:36" ht="12.95" customHeight="1" x14ac:dyDescent="0.15">
      <c r="A12" s="59">
        <v>89</v>
      </c>
      <c r="B12" s="77" t="s">
        <v>163</v>
      </c>
      <c r="C12" s="77"/>
      <c r="D12" s="59">
        <v>10</v>
      </c>
      <c r="E12" s="59">
        <v>9</v>
      </c>
      <c r="F12" s="4">
        <f t="shared" si="0"/>
        <v>0.04</v>
      </c>
      <c r="G12" s="5"/>
      <c r="H12" s="59"/>
      <c r="I12" s="5"/>
      <c r="J12" s="1" t="s">
        <v>15</v>
      </c>
      <c r="K12" s="60">
        <f t="shared" si="1"/>
        <v>0.04</v>
      </c>
      <c r="L12" s="60">
        <f t="shared" si="2"/>
        <v>0.04</v>
      </c>
      <c r="M12" s="60">
        <f t="shared" si="3"/>
        <v>0.04</v>
      </c>
      <c r="N12" s="60">
        <f t="shared" si="4"/>
        <v>0.04</v>
      </c>
      <c r="O12" s="60">
        <f t="shared" si="5"/>
        <v>0.04</v>
      </c>
      <c r="P12" s="60">
        <f t="shared" si="26"/>
        <v>0.04</v>
      </c>
      <c r="Q12" s="60">
        <f t="shared" si="6"/>
        <v>0.04</v>
      </c>
      <c r="R12" s="60">
        <f t="shared" si="7"/>
        <v>0.04</v>
      </c>
      <c r="S12" s="60">
        <f t="shared" si="8"/>
        <v>0.04</v>
      </c>
      <c r="T12" s="60">
        <f t="shared" si="9"/>
        <v>0.04</v>
      </c>
      <c r="U12" s="60">
        <f t="shared" si="10"/>
        <v>0.04</v>
      </c>
      <c r="V12" s="60">
        <f t="shared" si="11"/>
        <v>0.04</v>
      </c>
      <c r="W12" s="60">
        <f t="shared" si="12"/>
        <v>0.04</v>
      </c>
      <c r="X12" s="60">
        <f t="shared" si="13"/>
        <v>0.04</v>
      </c>
      <c r="Y12" s="60">
        <f t="shared" si="14"/>
        <v>0.03</v>
      </c>
      <c r="Z12" s="60">
        <f t="shared" si="15"/>
        <v>0.04</v>
      </c>
      <c r="AA12" s="60">
        <f t="shared" si="16"/>
        <v>0.04</v>
      </c>
      <c r="AB12" s="60">
        <f t="shared" si="17"/>
        <v>0.04</v>
      </c>
      <c r="AC12" s="60">
        <f t="shared" si="18"/>
        <v>0.04</v>
      </c>
      <c r="AD12" s="60">
        <f t="shared" si="19"/>
        <v>0.05</v>
      </c>
      <c r="AE12" s="60">
        <f t="shared" si="20"/>
        <v>0.03</v>
      </c>
      <c r="AF12" s="60">
        <f t="shared" si="21"/>
        <v>0.04</v>
      </c>
      <c r="AG12" s="60">
        <f t="shared" si="22"/>
        <v>0.04</v>
      </c>
      <c r="AH12" s="60">
        <f t="shared" si="23"/>
        <v>0.03</v>
      </c>
      <c r="AI12" s="60">
        <f t="shared" si="24"/>
        <v>0.04</v>
      </c>
      <c r="AJ12" s="60">
        <f t="shared" si="25"/>
        <v>0.04</v>
      </c>
    </row>
    <row r="13" spans="1:36" ht="12.95" customHeight="1" x14ac:dyDescent="0.15">
      <c r="A13" s="59">
        <v>90</v>
      </c>
      <c r="B13" s="77" t="s">
        <v>162</v>
      </c>
      <c r="C13" s="77"/>
      <c r="D13" s="59">
        <v>10</v>
      </c>
      <c r="E13" s="59">
        <v>9</v>
      </c>
      <c r="F13" s="4">
        <f t="shared" si="0"/>
        <v>0.04</v>
      </c>
      <c r="G13" s="5" t="s">
        <v>100</v>
      </c>
      <c r="H13" s="59" t="s">
        <v>51</v>
      </c>
      <c r="I13" s="5"/>
      <c r="J13" s="1" t="s">
        <v>15</v>
      </c>
      <c r="K13" s="60">
        <f t="shared" si="1"/>
        <v>0.04</v>
      </c>
      <c r="L13" s="60">
        <f t="shared" si="2"/>
        <v>0.04</v>
      </c>
      <c r="M13" s="60">
        <f t="shared" si="3"/>
        <v>0.04</v>
      </c>
      <c r="N13" s="60">
        <f t="shared" si="4"/>
        <v>0.04</v>
      </c>
      <c r="O13" s="60">
        <f t="shared" si="5"/>
        <v>0.04</v>
      </c>
      <c r="P13" s="60">
        <f t="shared" si="26"/>
        <v>0.04</v>
      </c>
      <c r="Q13" s="60">
        <f t="shared" si="6"/>
        <v>0.04</v>
      </c>
      <c r="R13" s="60">
        <f t="shared" si="7"/>
        <v>0.04</v>
      </c>
      <c r="S13" s="60">
        <f t="shared" si="8"/>
        <v>0.04</v>
      </c>
      <c r="T13" s="60">
        <f t="shared" si="9"/>
        <v>0.04</v>
      </c>
      <c r="U13" s="60">
        <f t="shared" si="10"/>
        <v>0.04</v>
      </c>
      <c r="V13" s="60">
        <f t="shared" si="11"/>
        <v>0.04</v>
      </c>
      <c r="W13" s="60">
        <f t="shared" si="12"/>
        <v>0.04</v>
      </c>
      <c r="X13" s="60">
        <f t="shared" si="13"/>
        <v>0.04</v>
      </c>
      <c r="Y13" s="60">
        <f t="shared" si="14"/>
        <v>0.03</v>
      </c>
      <c r="Z13" s="60">
        <f t="shared" si="15"/>
        <v>0.04</v>
      </c>
      <c r="AA13" s="60">
        <f t="shared" si="16"/>
        <v>0.04</v>
      </c>
      <c r="AB13" s="60">
        <f t="shared" si="17"/>
        <v>0.04</v>
      </c>
      <c r="AC13" s="60">
        <f t="shared" si="18"/>
        <v>0.04</v>
      </c>
      <c r="AD13" s="60">
        <f t="shared" si="19"/>
        <v>0.05</v>
      </c>
      <c r="AE13" s="60">
        <f t="shared" si="20"/>
        <v>0.03</v>
      </c>
      <c r="AF13" s="60">
        <f t="shared" si="21"/>
        <v>0.04</v>
      </c>
      <c r="AG13" s="60">
        <f t="shared" si="22"/>
        <v>0.04</v>
      </c>
      <c r="AH13" s="60">
        <f t="shared" si="23"/>
        <v>0.03</v>
      </c>
      <c r="AI13" s="60">
        <f t="shared" si="24"/>
        <v>0.04</v>
      </c>
      <c r="AJ13" s="60">
        <f t="shared" si="25"/>
        <v>0.04</v>
      </c>
    </row>
    <row r="14" spans="1:36" ht="12.95" customHeight="1" x14ac:dyDescent="0.15">
      <c r="A14" s="59">
        <v>91</v>
      </c>
      <c r="B14" s="77" t="s">
        <v>162</v>
      </c>
      <c r="C14" s="77"/>
      <c r="D14" s="59">
        <v>16</v>
      </c>
      <c r="E14" s="59">
        <v>13</v>
      </c>
      <c r="F14" s="4">
        <f t="shared" si="0"/>
        <v>0.12</v>
      </c>
      <c r="G14" s="5" t="s">
        <v>100</v>
      </c>
      <c r="H14" s="59" t="s">
        <v>51</v>
      </c>
      <c r="I14" s="59"/>
      <c r="J14" s="1" t="s">
        <v>15</v>
      </c>
      <c r="K14" s="60">
        <f t="shared" si="1"/>
        <v>0.13</v>
      </c>
      <c r="L14" s="60">
        <f t="shared" si="2"/>
        <v>0.13</v>
      </c>
      <c r="M14" s="60">
        <f t="shared" si="3"/>
        <v>0.13</v>
      </c>
      <c r="N14" s="60">
        <f t="shared" si="4"/>
        <v>0.14000000000000001</v>
      </c>
      <c r="O14" s="60">
        <f t="shared" si="5"/>
        <v>0.14000000000000001</v>
      </c>
      <c r="P14" s="60">
        <f t="shared" si="26"/>
        <v>0.13</v>
      </c>
      <c r="Q14" s="60">
        <f t="shared" si="6"/>
        <v>0.13</v>
      </c>
      <c r="R14" s="60">
        <f t="shared" si="7"/>
        <v>0.13</v>
      </c>
      <c r="S14" s="60">
        <f t="shared" si="8"/>
        <v>0.14000000000000001</v>
      </c>
      <c r="T14" s="60">
        <f t="shared" si="9"/>
        <v>0.13</v>
      </c>
      <c r="U14" s="60">
        <f t="shared" si="10"/>
        <v>0.13</v>
      </c>
      <c r="V14" s="60">
        <f t="shared" si="11"/>
        <v>0.14000000000000001</v>
      </c>
      <c r="W14" s="60">
        <f t="shared" si="12"/>
        <v>0.13</v>
      </c>
      <c r="X14" s="60">
        <f t="shared" si="13"/>
        <v>0.13</v>
      </c>
      <c r="Y14" s="60">
        <f t="shared" si="14"/>
        <v>0.12</v>
      </c>
      <c r="Z14" s="60">
        <f t="shared" si="15"/>
        <v>0.13</v>
      </c>
      <c r="AA14" s="60">
        <f t="shared" si="16"/>
        <v>0.12</v>
      </c>
      <c r="AB14" s="60">
        <f t="shared" si="17"/>
        <v>0.13</v>
      </c>
      <c r="AC14" s="60">
        <f t="shared" si="18"/>
        <v>0.13</v>
      </c>
      <c r="AD14" s="60">
        <f t="shared" si="19"/>
        <v>0.16</v>
      </c>
      <c r="AE14" s="60">
        <f t="shared" si="20"/>
        <v>0.12</v>
      </c>
      <c r="AF14" s="60">
        <f t="shared" si="21"/>
        <v>0.13</v>
      </c>
      <c r="AG14" s="60">
        <f t="shared" si="22"/>
        <v>0.12</v>
      </c>
      <c r="AH14" s="60">
        <f t="shared" si="23"/>
        <v>0.12</v>
      </c>
      <c r="AI14" s="60">
        <f t="shared" si="24"/>
        <v>0.14000000000000001</v>
      </c>
      <c r="AJ14" s="60">
        <f t="shared" si="25"/>
        <v>0.12</v>
      </c>
    </row>
    <row r="15" spans="1:36" ht="12.95" customHeight="1" x14ac:dyDescent="0.15">
      <c r="A15" s="59">
        <v>92</v>
      </c>
      <c r="B15" s="77" t="s">
        <v>162</v>
      </c>
      <c r="C15" s="77"/>
      <c r="D15" s="59">
        <v>14</v>
      </c>
      <c r="E15" s="59">
        <v>12</v>
      </c>
      <c r="F15" s="4">
        <f t="shared" si="0"/>
        <v>0.09</v>
      </c>
      <c r="G15" s="5" t="s">
        <v>100</v>
      </c>
      <c r="H15" s="59" t="s">
        <v>51</v>
      </c>
      <c r="I15" s="59"/>
      <c r="J15" s="1" t="s">
        <v>15</v>
      </c>
      <c r="K15" s="60">
        <f t="shared" si="1"/>
        <v>0.09</v>
      </c>
      <c r="L15" s="60">
        <f t="shared" si="2"/>
        <v>0.1</v>
      </c>
      <c r="M15" s="60">
        <f t="shared" si="3"/>
        <v>0.1</v>
      </c>
      <c r="N15" s="60">
        <f t="shared" si="4"/>
        <v>0.1</v>
      </c>
      <c r="O15" s="60">
        <f t="shared" si="5"/>
        <v>0.1</v>
      </c>
      <c r="P15" s="60">
        <f t="shared" si="26"/>
        <v>0.1</v>
      </c>
      <c r="Q15" s="60">
        <f t="shared" si="6"/>
        <v>0.09</v>
      </c>
      <c r="R15" s="60">
        <f t="shared" si="7"/>
        <v>0.1</v>
      </c>
      <c r="S15" s="60">
        <f t="shared" si="8"/>
        <v>0.1</v>
      </c>
      <c r="T15" s="60">
        <f t="shared" si="9"/>
        <v>0.1</v>
      </c>
      <c r="U15" s="60">
        <f t="shared" si="10"/>
        <v>0.1</v>
      </c>
      <c r="V15" s="60">
        <f t="shared" si="11"/>
        <v>0.1</v>
      </c>
      <c r="W15" s="60">
        <f t="shared" si="12"/>
        <v>0.1</v>
      </c>
      <c r="X15" s="60">
        <f t="shared" si="13"/>
        <v>0.1</v>
      </c>
      <c r="Y15" s="60">
        <f t="shared" si="14"/>
        <v>0.08</v>
      </c>
      <c r="Z15" s="60">
        <f t="shared" si="15"/>
        <v>0.1</v>
      </c>
      <c r="AA15" s="60">
        <f t="shared" si="16"/>
        <v>0.09</v>
      </c>
      <c r="AB15" s="60">
        <f t="shared" si="17"/>
        <v>0.09</v>
      </c>
      <c r="AC15" s="60">
        <f t="shared" si="18"/>
        <v>0.1</v>
      </c>
      <c r="AD15" s="60">
        <f t="shared" si="19"/>
        <v>0.12</v>
      </c>
      <c r="AE15" s="60">
        <f t="shared" si="20"/>
        <v>0.09</v>
      </c>
      <c r="AF15" s="60">
        <f t="shared" si="21"/>
        <v>0.09</v>
      </c>
      <c r="AG15" s="60">
        <f t="shared" si="22"/>
        <v>0.09</v>
      </c>
      <c r="AH15" s="60">
        <f t="shared" si="23"/>
        <v>0.09</v>
      </c>
      <c r="AI15" s="60">
        <f t="shared" si="24"/>
        <v>0.1</v>
      </c>
      <c r="AJ15" s="60">
        <f t="shared" si="25"/>
        <v>0.09</v>
      </c>
    </row>
    <row r="16" spans="1:36" ht="12.95" customHeight="1" x14ac:dyDescent="0.15">
      <c r="A16" s="59">
        <v>93</v>
      </c>
      <c r="B16" s="77" t="s">
        <v>162</v>
      </c>
      <c r="C16" s="77"/>
      <c r="D16" s="59">
        <v>16</v>
      </c>
      <c r="E16" s="59">
        <v>14</v>
      </c>
      <c r="F16" s="4">
        <f t="shared" si="0"/>
        <v>0.13</v>
      </c>
      <c r="G16" s="5" t="s">
        <v>100</v>
      </c>
      <c r="H16" s="59" t="s">
        <v>51</v>
      </c>
      <c r="I16" s="59"/>
      <c r="J16" s="1" t="s">
        <v>15</v>
      </c>
      <c r="K16" s="60">
        <f t="shared" si="1"/>
        <v>0.14000000000000001</v>
      </c>
      <c r="L16" s="60">
        <f t="shared" si="2"/>
        <v>0.15</v>
      </c>
      <c r="M16" s="60">
        <f t="shared" si="3"/>
        <v>0.15</v>
      </c>
      <c r="N16" s="60">
        <f t="shared" si="4"/>
        <v>0.15</v>
      </c>
      <c r="O16" s="60">
        <f t="shared" si="5"/>
        <v>0.15</v>
      </c>
      <c r="P16" s="60">
        <f t="shared" si="26"/>
        <v>0.15</v>
      </c>
      <c r="Q16" s="60">
        <f t="shared" si="6"/>
        <v>0.14000000000000001</v>
      </c>
      <c r="R16" s="60">
        <f t="shared" si="7"/>
        <v>0.14000000000000001</v>
      </c>
      <c r="S16" s="60">
        <f t="shared" si="8"/>
        <v>0.15</v>
      </c>
      <c r="T16" s="60">
        <f t="shared" si="9"/>
        <v>0.15</v>
      </c>
      <c r="U16" s="60">
        <f t="shared" si="10"/>
        <v>0.14000000000000001</v>
      </c>
      <c r="V16" s="60">
        <f t="shared" si="11"/>
        <v>0.15</v>
      </c>
      <c r="W16" s="60">
        <f t="shared" si="12"/>
        <v>0.14000000000000001</v>
      </c>
      <c r="X16" s="60">
        <f t="shared" si="13"/>
        <v>0.15</v>
      </c>
      <c r="Y16" s="60">
        <f t="shared" si="14"/>
        <v>0.13</v>
      </c>
      <c r="Z16" s="60">
        <f t="shared" si="15"/>
        <v>0.14000000000000001</v>
      </c>
      <c r="AA16" s="60">
        <f t="shared" si="16"/>
        <v>0.13</v>
      </c>
      <c r="AB16" s="60">
        <f t="shared" si="17"/>
        <v>0.14000000000000001</v>
      </c>
      <c r="AC16" s="60">
        <f t="shared" si="18"/>
        <v>0.15</v>
      </c>
      <c r="AD16" s="60">
        <f t="shared" si="19"/>
        <v>0.17</v>
      </c>
      <c r="AE16" s="60">
        <f t="shared" si="20"/>
        <v>0.13</v>
      </c>
      <c r="AF16" s="60">
        <f t="shared" si="21"/>
        <v>0.14000000000000001</v>
      </c>
      <c r="AG16" s="60">
        <f t="shared" si="22"/>
        <v>0.13</v>
      </c>
      <c r="AH16" s="60">
        <f t="shared" si="23"/>
        <v>0.13</v>
      </c>
      <c r="AI16" s="60">
        <f t="shared" si="24"/>
        <v>0.15</v>
      </c>
      <c r="AJ16" s="60">
        <f t="shared" si="25"/>
        <v>0.13</v>
      </c>
    </row>
    <row r="17" spans="1:36" ht="12.95" customHeight="1" x14ac:dyDescent="0.15">
      <c r="A17" s="59">
        <v>94</v>
      </c>
      <c r="B17" s="77" t="s">
        <v>162</v>
      </c>
      <c r="C17" s="77"/>
      <c r="D17" s="59">
        <v>16</v>
      </c>
      <c r="E17" s="59">
        <v>14</v>
      </c>
      <c r="F17" s="4">
        <f t="shared" si="0"/>
        <v>0.13</v>
      </c>
      <c r="G17" s="5" t="s">
        <v>100</v>
      </c>
      <c r="H17" s="69" t="s">
        <v>51</v>
      </c>
      <c r="I17" s="59"/>
      <c r="J17" s="1" t="s">
        <v>15</v>
      </c>
      <c r="K17" s="60">
        <f t="shared" si="1"/>
        <v>0.14000000000000001</v>
      </c>
      <c r="L17" s="60">
        <f t="shared" si="2"/>
        <v>0.15</v>
      </c>
      <c r="M17" s="60">
        <f t="shared" si="3"/>
        <v>0.15</v>
      </c>
      <c r="N17" s="60">
        <f t="shared" si="4"/>
        <v>0.15</v>
      </c>
      <c r="O17" s="60">
        <f t="shared" si="5"/>
        <v>0.15</v>
      </c>
      <c r="P17" s="60">
        <f t="shared" si="26"/>
        <v>0.15</v>
      </c>
      <c r="Q17" s="60">
        <f t="shared" si="6"/>
        <v>0.14000000000000001</v>
      </c>
      <c r="R17" s="60">
        <f t="shared" si="7"/>
        <v>0.14000000000000001</v>
      </c>
      <c r="S17" s="60">
        <f t="shared" si="8"/>
        <v>0.15</v>
      </c>
      <c r="T17" s="60">
        <f t="shared" si="9"/>
        <v>0.15</v>
      </c>
      <c r="U17" s="60">
        <f t="shared" si="10"/>
        <v>0.14000000000000001</v>
      </c>
      <c r="V17" s="60">
        <f t="shared" si="11"/>
        <v>0.15</v>
      </c>
      <c r="W17" s="60">
        <f t="shared" si="12"/>
        <v>0.14000000000000001</v>
      </c>
      <c r="X17" s="60">
        <f t="shared" si="13"/>
        <v>0.15</v>
      </c>
      <c r="Y17" s="60">
        <f t="shared" si="14"/>
        <v>0.13</v>
      </c>
      <c r="Z17" s="60">
        <f t="shared" si="15"/>
        <v>0.14000000000000001</v>
      </c>
      <c r="AA17" s="60">
        <f t="shared" si="16"/>
        <v>0.13</v>
      </c>
      <c r="AB17" s="60">
        <f t="shared" si="17"/>
        <v>0.14000000000000001</v>
      </c>
      <c r="AC17" s="60">
        <f t="shared" si="18"/>
        <v>0.15</v>
      </c>
      <c r="AD17" s="60">
        <f t="shared" si="19"/>
        <v>0.17</v>
      </c>
      <c r="AE17" s="60">
        <f t="shared" si="20"/>
        <v>0.13</v>
      </c>
      <c r="AF17" s="60">
        <f t="shared" si="21"/>
        <v>0.14000000000000001</v>
      </c>
      <c r="AG17" s="60">
        <f t="shared" si="22"/>
        <v>0.13</v>
      </c>
      <c r="AH17" s="60">
        <f t="shared" si="23"/>
        <v>0.13</v>
      </c>
      <c r="AI17" s="60">
        <f t="shared" si="24"/>
        <v>0.15</v>
      </c>
      <c r="AJ17" s="60">
        <f t="shared" si="25"/>
        <v>0.13</v>
      </c>
    </row>
    <row r="18" spans="1:36" ht="12.95" customHeight="1" x14ac:dyDescent="0.15">
      <c r="A18" s="59">
        <v>95</v>
      </c>
      <c r="B18" s="77" t="s">
        <v>162</v>
      </c>
      <c r="C18" s="77"/>
      <c r="D18" s="59">
        <v>16</v>
      </c>
      <c r="E18" s="59">
        <v>14</v>
      </c>
      <c r="F18" s="4">
        <f t="shared" si="0"/>
        <v>0.13</v>
      </c>
      <c r="G18" s="5"/>
      <c r="H18" s="59"/>
      <c r="I18" s="59"/>
      <c r="J18" s="1" t="s">
        <v>15</v>
      </c>
      <c r="K18" s="60">
        <f t="shared" si="1"/>
        <v>0.14000000000000001</v>
      </c>
      <c r="L18" s="60">
        <f t="shared" si="2"/>
        <v>0.15</v>
      </c>
      <c r="M18" s="60">
        <f t="shared" si="3"/>
        <v>0.15</v>
      </c>
      <c r="N18" s="60">
        <f t="shared" si="4"/>
        <v>0.15</v>
      </c>
      <c r="O18" s="60">
        <f t="shared" si="5"/>
        <v>0.15</v>
      </c>
      <c r="P18" s="60">
        <f t="shared" si="26"/>
        <v>0.15</v>
      </c>
      <c r="Q18" s="60">
        <f t="shared" si="6"/>
        <v>0.14000000000000001</v>
      </c>
      <c r="R18" s="60">
        <f t="shared" si="7"/>
        <v>0.14000000000000001</v>
      </c>
      <c r="S18" s="60">
        <f t="shared" si="8"/>
        <v>0.15</v>
      </c>
      <c r="T18" s="60">
        <f t="shared" si="9"/>
        <v>0.15</v>
      </c>
      <c r="U18" s="60">
        <f t="shared" si="10"/>
        <v>0.14000000000000001</v>
      </c>
      <c r="V18" s="60">
        <f t="shared" si="11"/>
        <v>0.15</v>
      </c>
      <c r="W18" s="60">
        <f t="shared" si="12"/>
        <v>0.14000000000000001</v>
      </c>
      <c r="X18" s="60">
        <f t="shared" si="13"/>
        <v>0.15</v>
      </c>
      <c r="Y18" s="60">
        <f t="shared" si="14"/>
        <v>0.13</v>
      </c>
      <c r="Z18" s="60">
        <f t="shared" si="15"/>
        <v>0.14000000000000001</v>
      </c>
      <c r="AA18" s="60">
        <f t="shared" si="16"/>
        <v>0.13</v>
      </c>
      <c r="AB18" s="60">
        <f t="shared" si="17"/>
        <v>0.14000000000000001</v>
      </c>
      <c r="AC18" s="60">
        <f t="shared" si="18"/>
        <v>0.15</v>
      </c>
      <c r="AD18" s="60">
        <f t="shared" si="19"/>
        <v>0.17</v>
      </c>
      <c r="AE18" s="60">
        <f t="shared" si="20"/>
        <v>0.13</v>
      </c>
      <c r="AF18" s="60">
        <f t="shared" si="21"/>
        <v>0.14000000000000001</v>
      </c>
      <c r="AG18" s="60">
        <f t="shared" si="22"/>
        <v>0.13</v>
      </c>
      <c r="AH18" s="60">
        <f t="shared" si="23"/>
        <v>0.13</v>
      </c>
      <c r="AI18" s="60">
        <f t="shared" si="24"/>
        <v>0.15</v>
      </c>
      <c r="AJ18" s="60">
        <f t="shared" si="25"/>
        <v>0.13</v>
      </c>
    </row>
    <row r="19" spans="1:36" ht="12.95" customHeight="1" x14ac:dyDescent="0.15">
      <c r="A19" s="59">
        <v>96</v>
      </c>
      <c r="B19" s="77" t="s">
        <v>147</v>
      </c>
      <c r="C19" s="77"/>
      <c r="D19" s="59">
        <v>12</v>
      </c>
      <c r="E19" s="59">
        <v>12</v>
      </c>
      <c r="F19" s="4">
        <f t="shared" si="0"/>
        <v>7.0000000000000007E-2</v>
      </c>
      <c r="G19" s="5" t="s">
        <v>100</v>
      </c>
      <c r="H19" s="59" t="s">
        <v>51</v>
      </c>
      <c r="I19" s="59"/>
      <c r="J19" s="1" t="s">
        <v>15</v>
      </c>
      <c r="K19" s="60">
        <f t="shared" si="1"/>
        <v>7.0000000000000007E-2</v>
      </c>
      <c r="L19" s="60">
        <f t="shared" si="2"/>
        <v>7.0000000000000007E-2</v>
      </c>
      <c r="M19" s="60">
        <f t="shared" si="3"/>
        <v>7.0000000000000007E-2</v>
      </c>
      <c r="N19" s="60">
        <f t="shared" si="4"/>
        <v>0.08</v>
      </c>
      <c r="O19" s="60">
        <f t="shared" si="5"/>
        <v>0.08</v>
      </c>
      <c r="P19" s="60">
        <f t="shared" si="26"/>
        <v>7.0000000000000007E-2</v>
      </c>
      <c r="Q19" s="60">
        <f t="shared" si="6"/>
        <v>7.0000000000000007E-2</v>
      </c>
      <c r="R19" s="60">
        <f t="shared" si="7"/>
        <v>7.0000000000000007E-2</v>
      </c>
      <c r="S19" s="60">
        <f t="shared" si="8"/>
        <v>7.0000000000000007E-2</v>
      </c>
      <c r="T19" s="60">
        <f t="shared" si="9"/>
        <v>7.0000000000000007E-2</v>
      </c>
      <c r="U19" s="60">
        <f t="shared" si="10"/>
        <v>7.0000000000000007E-2</v>
      </c>
      <c r="V19" s="60">
        <f t="shared" si="11"/>
        <v>7.0000000000000007E-2</v>
      </c>
      <c r="W19" s="60">
        <f t="shared" si="12"/>
        <v>7.0000000000000007E-2</v>
      </c>
      <c r="X19" s="60">
        <f t="shared" si="13"/>
        <v>7.0000000000000007E-2</v>
      </c>
      <c r="Y19" s="60">
        <f t="shared" si="14"/>
        <v>0.06</v>
      </c>
      <c r="Z19" s="60">
        <f t="shared" si="15"/>
        <v>7.0000000000000007E-2</v>
      </c>
      <c r="AA19" s="60">
        <f t="shared" si="16"/>
        <v>7.0000000000000007E-2</v>
      </c>
      <c r="AB19" s="60">
        <f t="shared" si="17"/>
        <v>7.0000000000000007E-2</v>
      </c>
      <c r="AC19" s="60">
        <f t="shared" si="18"/>
        <v>7.0000000000000007E-2</v>
      </c>
      <c r="AD19" s="60">
        <f t="shared" si="19"/>
        <v>0.09</v>
      </c>
      <c r="AE19" s="60">
        <f t="shared" si="20"/>
        <v>0.06</v>
      </c>
      <c r="AF19" s="60">
        <f t="shared" si="21"/>
        <v>7.0000000000000007E-2</v>
      </c>
      <c r="AG19" s="60">
        <f t="shared" si="22"/>
        <v>0.06</v>
      </c>
      <c r="AH19" s="60">
        <f t="shared" si="23"/>
        <v>7.0000000000000007E-2</v>
      </c>
      <c r="AI19" s="60">
        <f t="shared" si="24"/>
        <v>7.0000000000000007E-2</v>
      </c>
      <c r="AJ19" s="60">
        <f t="shared" si="25"/>
        <v>7.0000000000000007E-2</v>
      </c>
    </row>
    <row r="20" spans="1:36" ht="12.95" customHeight="1" x14ac:dyDescent="0.15">
      <c r="A20" s="59">
        <v>97</v>
      </c>
      <c r="B20" s="77" t="s">
        <v>147</v>
      </c>
      <c r="C20" s="77"/>
      <c r="D20" s="59">
        <v>10</v>
      </c>
      <c r="E20" s="59">
        <v>12</v>
      </c>
      <c r="F20" s="4">
        <f t="shared" si="0"/>
        <v>0.05</v>
      </c>
      <c r="G20" s="5" t="s">
        <v>100</v>
      </c>
      <c r="H20" s="59" t="s">
        <v>51</v>
      </c>
      <c r="I20" s="59"/>
      <c r="J20" s="1" t="s">
        <v>15</v>
      </c>
      <c r="K20" s="60">
        <f t="shared" si="1"/>
        <v>0.05</v>
      </c>
      <c r="L20" s="60">
        <f t="shared" si="2"/>
        <v>0.05</v>
      </c>
      <c r="M20" s="60">
        <f t="shared" si="3"/>
        <v>0.05</v>
      </c>
      <c r="N20" s="60">
        <f t="shared" si="4"/>
        <v>0.06</v>
      </c>
      <c r="O20" s="60">
        <f t="shared" si="5"/>
        <v>0.06</v>
      </c>
      <c r="P20" s="60">
        <f t="shared" si="26"/>
        <v>0.05</v>
      </c>
      <c r="Q20" s="60">
        <f t="shared" si="6"/>
        <v>0.05</v>
      </c>
      <c r="R20" s="60">
        <f t="shared" si="7"/>
        <v>0.05</v>
      </c>
      <c r="S20" s="60">
        <f t="shared" si="8"/>
        <v>0.05</v>
      </c>
      <c r="T20" s="60">
        <f t="shared" si="9"/>
        <v>0.05</v>
      </c>
      <c r="U20" s="60">
        <f t="shared" si="10"/>
        <v>0.05</v>
      </c>
      <c r="V20" s="60">
        <f t="shared" si="11"/>
        <v>0.05</v>
      </c>
      <c r="W20" s="60">
        <f t="shared" si="12"/>
        <v>0.05</v>
      </c>
      <c r="X20" s="60">
        <f t="shared" si="13"/>
        <v>0.05</v>
      </c>
      <c r="Y20" s="60">
        <f t="shared" si="14"/>
        <v>0.04</v>
      </c>
      <c r="Z20" s="60">
        <f t="shared" si="15"/>
        <v>0.05</v>
      </c>
      <c r="AA20" s="60">
        <f t="shared" si="16"/>
        <v>0.05</v>
      </c>
      <c r="AB20" s="60">
        <f t="shared" si="17"/>
        <v>0.05</v>
      </c>
      <c r="AC20" s="60">
        <f t="shared" si="18"/>
        <v>0.05</v>
      </c>
      <c r="AD20" s="60">
        <f t="shared" si="19"/>
        <v>7.0000000000000007E-2</v>
      </c>
      <c r="AE20" s="60">
        <f t="shared" si="20"/>
        <v>0.04</v>
      </c>
      <c r="AF20" s="60">
        <f t="shared" si="21"/>
        <v>0.05</v>
      </c>
      <c r="AG20" s="60">
        <f t="shared" si="22"/>
        <v>0.05</v>
      </c>
      <c r="AH20" s="60">
        <f t="shared" si="23"/>
        <v>0.05</v>
      </c>
      <c r="AI20" s="60">
        <f t="shared" si="24"/>
        <v>0.05</v>
      </c>
      <c r="AJ20" s="60">
        <f t="shared" si="25"/>
        <v>0.05</v>
      </c>
    </row>
    <row r="21" spans="1:36" ht="12.95" customHeight="1" x14ac:dyDescent="0.15">
      <c r="A21" s="59">
        <v>98</v>
      </c>
      <c r="B21" s="77" t="s">
        <v>147</v>
      </c>
      <c r="C21" s="77"/>
      <c r="D21" s="59">
        <v>8</v>
      </c>
      <c r="E21" s="59">
        <v>8</v>
      </c>
      <c r="F21" s="4">
        <f t="shared" si="0"/>
        <v>0.02</v>
      </c>
      <c r="G21" s="5"/>
      <c r="H21" s="59" t="s">
        <v>51</v>
      </c>
      <c r="I21" s="59"/>
      <c r="J21" s="1" t="s">
        <v>15</v>
      </c>
      <c r="K21" s="60">
        <f t="shared" si="1"/>
        <v>0.02</v>
      </c>
      <c r="L21" s="60">
        <f t="shared" si="2"/>
        <v>0.02</v>
      </c>
      <c r="M21" s="60">
        <f t="shared" si="3"/>
        <v>0.02</v>
      </c>
      <c r="N21" s="60">
        <f t="shared" si="4"/>
        <v>0.02</v>
      </c>
      <c r="O21" s="60">
        <f t="shared" si="5"/>
        <v>0.02</v>
      </c>
      <c r="P21" s="60">
        <f t="shared" si="26"/>
        <v>0.02</v>
      </c>
      <c r="Q21" s="60">
        <f t="shared" si="6"/>
        <v>0.02</v>
      </c>
      <c r="R21" s="60">
        <f t="shared" si="7"/>
        <v>0.02</v>
      </c>
      <c r="S21" s="60">
        <f t="shared" si="8"/>
        <v>0.02</v>
      </c>
      <c r="T21" s="60">
        <f t="shared" si="9"/>
        <v>0.02</v>
      </c>
      <c r="U21" s="60">
        <f t="shared" si="10"/>
        <v>0.02</v>
      </c>
      <c r="V21" s="60">
        <f t="shared" si="11"/>
        <v>0.02</v>
      </c>
      <c r="W21" s="60">
        <f t="shared" si="12"/>
        <v>0.02</v>
      </c>
      <c r="X21" s="60">
        <f t="shared" si="13"/>
        <v>0.02</v>
      </c>
      <c r="Y21" s="60">
        <f t="shared" si="14"/>
        <v>0.02</v>
      </c>
      <c r="Z21" s="60">
        <f t="shared" si="15"/>
        <v>0.02</v>
      </c>
      <c r="AA21" s="60">
        <f t="shared" si="16"/>
        <v>0.02</v>
      </c>
      <c r="AB21" s="60">
        <f t="shared" si="17"/>
        <v>0.02</v>
      </c>
      <c r="AC21" s="60">
        <f t="shared" si="18"/>
        <v>0.02</v>
      </c>
      <c r="AD21" s="60">
        <f t="shared" si="19"/>
        <v>0.03</v>
      </c>
      <c r="AE21" s="60">
        <f t="shared" si="20"/>
        <v>0.02</v>
      </c>
      <c r="AF21" s="60">
        <f t="shared" si="21"/>
        <v>0.02</v>
      </c>
      <c r="AG21" s="60">
        <f t="shared" si="22"/>
        <v>0.02</v>
      </c>
      <c r="AH21" s="60">
        <f t="shared" si="23"/>
        <v>0.02</v>
      </c>
      <c r="AI21" s="60">
        <f t="shared" si="24"/>
        <v>0.02</v>
      </c>
      <c r="AJ21" s="60">
        <f t="shared" si="25"/>
        <v>0.02</v>
      </c>
    </row>
    <row r="22" spans="1:36" ht="12.95" customHeight="1" x14ac:dyDescent="0.15">
      <c r="A22" s="59">
        <v>99</v>
      </c>
      <c r="B22" s="77" t="s">
        <v>162</v>
      </c>
      <c r="C22" s="77"/>
      <c r="D22" s="59">
        <v>26</v>
      </c>
      <c r="E22" s="59">
        <v>16</v>
      </c>
      <c r="F22" s="4">
        <f t="shared" si="0"/>
        <v>0.38</v>
      </c>
      <c r="G22" s="47"/>
      <c r="H22" s="59"/>
      <c r="I22" s="59"/>
      <c r="J22" s="1" t="s">
        <v>15</v>
      </c>
      <c r="K22" s="60">
        <f t="shared" si="1"/>
        <v>0.37</v>
      </c>
      <c r="L22" s="60">
        <f t="shared" si="2"/>
        <v>0.41</v>
      </c>
      <c r="M22" s="60">
        <f t="shared" si="3"/>
        <v>0.4</v>
      </c>
      <c r="N22" s="60">
        <f t="shared" si="4"/>
        <v>0.4</v>
      </c>
      <c r="O22" s="60">
        <f t="shared" si="5"/>
        <v>0.41</v>
      </c>
      <c r="P22" s="60">
        <f t="shared" si="26"/>
        <v>0.4</v>
      </c>
      <c r="Q22" s="60">
        <f t="shared" si="6"/>
        <v>0.37</v>
      </c>
      <c r="R22" s="60">
        <f t="shared" si="7"/>
        <v>0.42</v>
      </c>
      <c r="S22" s="60">
        <f t="shared" si="8"/>
        <v>0.4</v>
      </c>
      <c r="T22" s="60">
        <f t="shared" si="9"/>
        <v>0.4</v>
      </c>
      <c r="U22" s="60">
        <f t="shared" si="10"/>
        <v>0.4</v>
      </c>
      <c r="V22" s="60">
        <f t="shared" si="11"/>
        <v>0.44</v>
      </c>
      <c r="W22" s="60">
        <f t="shared" si="12"/>
        <v>0.4</v>
      </c>
      <c r="X22" s="60">
        <f t="shared" si="13"/>
        <v>0.4</v>
      </c>
      <c r="Y22" s="60">
        <f t="shared" si="14"/>
        <v>0.38</v>
      </c>
      <c r="Z22" s="60">
        <f t="shared" si="15"/>
        <v>0.4</v>
      </c>
      <c r="AA22" s="60">
        <f t="shared" si="16"/>
        <v>0.36</v>
      </c>
      <c r="AB22" s="60">
        <f t="shared" si="17"/>
        <v>0.43</v>
      </c>
      <c r="AC22" s="60">
        <f t="shared" si="18"/>
        <v>0.42</v>
      </c>
      <c r="AD22" s="60">
        <f t="shared" si="19"/>
        <v>0.44</v>
      </c>
      <c r="AE22" s="60">
        <f t="shared" si="20"/>
        <v>0.38</v>
      </c>
      <c r="AF22" s="60">
        <f t="shared" si="21"/>
        <v>0.42</v>
      </c>
      <c r="AG22" s="60">
        <f t="shared" si="22"/>
        <v>0.37</v>
      </c>
      <c r="AH22" s="60">
        <f t="shared" si="23"/>
        <v>0.38</v>
      </c>
      <c r="AI22" s="60">
        <f t="shared" si="24"/>
        <v>0.4</v>
      </c>
      <c r="AJ22" s="60">
        <f t="shared" si="25"/>
        <v>0.38</v>
      </c>
    </row>
    <row r="23" spans="1:36" ht="12.95" customHeight="1" x14ac:dyDescent="0.15">
      <c r="A23" s="59">
        <v>100</v>
      </c>
      <c r="B23" s="77" t="s">
        <v>147</v>
      </c>
      <c r="C23" s="77"/>
      <c r="D23" s="59">
        <v>8</v>
      </c>
      <c r="E23" s="59">
        <v>8</v>
      </c>
      <c r="F23" s="4">
        <f t="shared" si="0"/>
        <v>0.02</v>
      </c>
      <c r="G23" s="5" t="s">
        <v>100</v>
      </c>
      <c r="H23" s="59" t="s">
        <v>51</v>
      </c>
      <c r="I23" s="59"/>
      <c r="J23" s="1" t="s">
        <v>15</v>
      </c>
      <c r="K23" s="60">
        <f t="shared" si="1"/>
        <v>0.02</v>
      </c>
      <c r="L23" s="60">
        <f t="shared" si="2"/>
        <v>0.02</v>
      </c>
      <c r="M23" s="60">
        <f t="shared" si="3"/>
        <v>0.02</v>
      </c>
      <c r="N23" s="60">
        <f t="shared" si="4"/>
        <v>0.02</v>
      </c>
      <c r="O23" s="60">
        <f t="shared" si="5"/>
        <v>0.02</v>
      </c>
      <c r="P23" s="60">
        <f t="shared" si="26"/>
        <v>0.02</v>
      </c>
      <c r="Q23" s="60">
        <f t="shared" si="6"/>
        <v>0.02</v>
      </c>
      <c r="R23" s="60">
        <f t="shared" si="7"/>
        <v>0.02</v>
      </c>
      <c r="S23" s="60">
        <f t="shared" si="8"/>
        <v>0.02</v>
      </c>
      <c r="T23" s="60">
        <f t="shared" si="9"/>
        <v>0.02</v>
      </c>
      <c r="U23" s="60">
        <f t="shared" si="10"/>
        <v>0.02</v>
      </c>
      <c r="V23" s="60">
        <f t="shared" si="11"/>
        <v>0.02</v>
      </c>
      <c r="W23" s="60">
        <f t="shared" si="12"/>
        <v>0.02</v>
      </c>
      <c r="X23" s="60">
        <f t="shared" si="13"/>
        <v>0.02</v>
      </c>
      <c r="Y23" s="60">
        <f t="shared" si="14"/>
        <v>0.02</v>
      </c>
      <c r="Z23" s="60">
        <f t="shared" si="15"/>
        <v>0.02</v>
      </c>
      <c r="AA23" s="60">
        <f t="shared" si="16"/>
        <v>0.02</v>
      </c>
      <c r="AB23" s="60">
        <f t="shared" si="17"/>
        <v>0.02</v>
      </c>
      <c r="AC23" s="60">
        <f t="shared" si="18"/>
        <v>0.02</v>
      </c>
      <c r="AD23" s="60">
        <f t="shared" si="19"/>
        <v>0.03</v>
      </c>
      <c r="AE23" s="60">
        <f t="shared" si="20"/>
        <v>0.02</v>
      </c>
      <c r="AF23" s="60">
        <f t="shared" si="21"/>
        <v>0.02</v>
      </c>
      <c r="AG23" s="60">
        <f t="shared" si="22"/>
        <v>0.02</v>
      </c>
      <c r="AH23" s="60">
        <f t="shared" si="23"/>
        <v>0.02</v>
      </c>
      <c r="AI23" s="60">
        <f t="shared" si="24"/>
        <v>0.02</v>
      </c>
      <c r="AJ23" s="60">
        <f t="shared" si="25"/>
        <v>0.02</v>
      </c>
    </row>
    <row r="24" spans="1:36" ht="12.95" customHeight="1" x14ac:dyDescent="0.15">
      <c r="A24" s="59">
        <v>101</v>
      </c>
      <c r="B24" s="77" t="s">
        <v>147</v>
      </c>
      <c r="C24" s="77"/>
      <c r="D24" s="59">
        <v>8</v>
      </c>
      <c r="E24" s="59">
        <v>5</v>
      </c>
      <c r="F24" s="4">
        <f t="shared" si="0"/>
        <v>0.01</v>
      </c>
      <c r="G24" s="5" t="s">
        <v>100</v>
      </c>
      <c r="H24" s="59" t="s">
        <v>51</v>
      </c>
      <c r="I24" s="59"/>
      <c r="J24" s="1" t="s">
        <v>15</v>
      </c>
      <c r="K24" s="60">
        <f t="shared" si="1"/>
        <v>0.01</v>
      </c>
      <c r="L24" s="60">
        <f t="shared" si="2"/>
        <v>0.01</v>
      </c>
      <c r="M24" s="60">
        <f t="shared" si="3"/>
        <v>0.01</v>
      </c>
      <c r="N24" s="60">
        <f t="shared" si="4"/>
        <v>0.01</v>
      </c>
      <c r="O24" s="60">
        <f t="shared" si="5"/>
        <v>0.02</v>
      </c>
      <c r="P24" s="60">
        <f t="shared" si="26"/>
        <v>0.01</v>
      </c>
      <c r="Q24" s="60">
        <f t="shared" si="6"/>
        <v>0.01</v>
      </c>
      <c r="R24" s="60">
        <f t="shared" si="7"/>
        <v>0.01</v>
      </c>
      <c r="S24" s="60">
        <f t="shared" si="8"/>
        <v>0.01</v>
      </c>
      <c r="T24" s="60">
        <f t="shared" si="9"/>
        <v>0.01</v>
      </c>
      <c r="U24" s="60">
        <f t="shared" si="10"/>
        <v>0.01</v>
      </c>
      <c r="V24" s="60">
        <f t="shared" si="11"/>
        <v>0.01</v>
      </c>
      <c r="W24" s="60">
        <f t="shared" si="12"/>
        <v>0.02</v>
      </c>
      <c r="X24" s="60">
        <f t="shared" si="13"/>
        <v>0.01</v>
      </c>
      <c r="Y24" s="60">
        <f t="shared" si="14"/>
        <v>0.01</v>
      </c>
      <c r="Z24" s="60">
        <f t="shared" si="15"/>
        <v>0.01</v>
      </c>
      <c r="AA24" s="60">
        <f t="shared" si="16"/>
        <v>0.01</v>
      </c>
      <c r="AB24" s="60">
        <f t="shared" si="17"/>
        <v>0.01</v>
      </c>
      <c r="AC24" s="60">
        <f t="shared" si="18"/>
        <v>0.01</v>
      </c>
      <c r="AD24" s="60">
        <f t="shared" si="19"/>
        <v>0.02</v>
      </c>
      <c r="AE24" s="60">
        <f t="shared" si="20"/>
        <v>0.01</v>
      </c>
      <c r="AF24" s="60">
        <f t="shared" si="21"/>
        <v>0.01</v>
      </c>
      <c r="AG24" s="60">
        <f t="shared" si="22"/>
        <v>0.01</v>
      </c>
      <c r="AH24" s="60">
        <f t="shared" si="23"/>
        <v>0.01</v>
      </c>
      <c r="AI24" s="60">
        <f t="shared" si="24"/>
        <v>0.02</v>
      </c>
      <c r="AJ24" s="60">
        <f t="shared" si="25"/>
        <v>0.01</v>
      </c>
    </row>
    <row r="25" spans="1:36" ht="12.95" customHeight="1" x14ac:dyDescent="0.15">
      <c r="A25" s="59">
        <v>102</v>
      </c>
      <c r="B25" s="77" t="s">
        <v>147</v>
      </c>
      <c r="C25" s="77"/>
      <c r="D25" s="59">
        <v>12</v>
      </c>
      <c r="E25" s="59">
        <v>10</v>
      </c>
      <c r="F25" s="4">
        <f t="shared" si="0"/>
        <v>0.05</v>
      </c>
      <c r="G25" s="5" t="s">
        <v>100</v>
      </c>
      <c r="H25" s="59" t="s">
        <v>51</v>
      </c>
      <c r="I25" s="59"/>
      <c r="J25" s="1" t="s">
        <v>15</v>
      </c>
      <c r="K25" s="60">
        <f t="shared" si="1"/>
        <v>0.06</v>
      </c>
      <c r="L25" s="60">
        <f t="shared" si="2"/>
        <v>0.06</v>
      </c>
      <c r="M25" s="60">
        <f t="shared" si="3"/>
        <v>0.06</v>
      </c>
      <c r="N25" s="60">
        <f t="shared" si="4"/>
        <v>0.06</v>
      </c>
      <c r="O25" s="60">
        <f t="shared" si="5"/>
        <v>0.06</v>
      </c>
      <c r="P25" s="60">
        <f t="shared" si="26"/>
        <v>0.06</v>
      </c>
      <c r="Q25" s="60">
        <f t="shared" si="6"/>
        <v>0.06</v>
      </c>
      <c r="R25" s="60">
        <f t="shared" si="7"/>
        <v>0.06</v>
      </c>
      <c r="S25" s="60">
        <f t="shared" si="8"/>
        <v>0.06</v>
      </c>
      <c r="T25" s="60">
        <f t="shared" si="9"/>
        <v>0.06</v>
      </c>
      <c r="U25" s="60">
        <f t="shared" si="10"/>
        <v>0.06</v>
      </c>
      <c r="V25" s="60">
        <f t="shared" si="11"/>
        <v>0.06</v>
      </c>
      <c r="W25" s="60">
        <f t="shared" si="12"/>
        <v>0.06</v>
      </c>
      <c r="X25" s="60">
        <f t="shared" si="13"/>
        <v>0.06</v>
      </c>
      <c r="Y25" s="60">
        <f t="shared" si="14"/>
        <v>0.05</v>
      </c>
      <c r="Z25" s="60">
        <f t="shared" si="15"/>
        <v>0.06</v>
      </c>
      <c r="AA25" s="60">
        <f t="shared" si="16"/>
        <v>0.06</v>
      </c>
      <c r="AB25" s="60">
        <f t="shared" si="17"/>
        <v>0.06</v>
      </c>
      <c r="AC25" s="60">
        <f t="shared" si="18"/>
        <v>0.06</v>
      </c>
      <c r="AD25" s="60">
        <f t="shared" si="19"/>
        <v>7.0000000000000007E-2</v>
      </c>
      <c r="AE25" s="60">
        <f t="shared" si="20"/>
        <v>0.05</v>
      </c>
      <c r="AF25" s="60">
        <f t="shared" si="21"/>
        <v>0.06</v>
      </c>
      <c r="AG25" s="60">
        <f t="shared" si="22"/>
        <v>0.05</v>
      </c>
      <c r="AH25" s="60">
        <f t="shared" si="23"/>
        <v>0.05</v>
      </c>
      <c r="AI25" s="60">
        <f t="shared" si="24"/>
        <v>0.06</v>
      </c>
      <c r="AJ25" s="60">
        <f t="shared" si="25"/>
        <v>0.05</v>
      </c>
    </row>
    <row r="26" spans="1:36" ht="12.95" customHeight="1" x14ac:dyDescent="0.15">
      <c r="A26" s="59">
        <v>103</v>
      </c>
      <c r="B26" s="77" t="s">
        <v>162</v>
      </c>
      <c r="C26" s="77"/>
      <c r="D26" s="59">
        <v>14</v>
      </c>
      <c r="E26" s="59">
        <v>14</v>
      </c>
      <c r="F26" s="4">
        <f t="shared" si="0"/>
        <v>0.1</v>
      </c>
      <c r="G26" s="47"/>
      <c r="H26" s="59" t="s">
        <v>51</v>
      </c>
      <c r="I26" s="59"/>
      <c r="J26" s="1" t="s">
        <v>15</v>
      </c>
      <c r="K26" s="60">
        <f t="shared" si="1"/>
        <v>0.11</v>
      </c>
      <c r="L26" s="60">
        <f t="shared" si="2"/>
        <v>0.11</v>
      </c>
      <c r="M26" s="60">
        <f t="shared" si="3"/>
        <v>0.12</v>
      </c>
      <c r="N26" s="60">
        <f t="shared" si="4"/>
        <v>0.12</v>
      </c>
      <c r="O26" s="60">
        <f t="shared" si="5"/>
        <v>0.12</v>
      </c>
      <c r="P26" s="60">
        <f t="shared" si="26"/>
        <v>0.11</v>
      </c>
      <c r="Q26" s="60">
        <f t="shared" si="6"/>
        <v>0.11</v>
      </c>
      <c r="R26" s="60">
        <f t="shared" si="7"/>
        <v>0.11</v>
      </c>
      <c r="S26" s="60">
        <f t="shared" si="8"/>
        <v>0.12</v>
      </c>
      <c r="T26" s="60">
        <f t="shared" si="9"/>
        <v>0.12</v>
      </c>
      <c r="U26" s="60">
        <f t="shared" si="10"/>
        <v>0.11</v>
      </c>
      <c r="V26" s="60">
        <f t="shared" si="11"/>
        <v>0.12</v>
      </c>
      <c r="W26" s="60">
        <f t="shared" si="12"/>
        <v>0.11</v>
      </c>
      <c r="X26" s="60">
        <f t="shared" si="13"/>
        <v>0.11</v>
      </c>
      <c r="Y26" s="60">
        <f t="shared" si="14"/>
        <v>0.1</v>
      </c>
      <c r="Z26" s="60">
        <f t="shared" si="15"/>
        <v>0.11</v>
      </c>
      <c r="AA26" s="60">
        <f t="shared" si="16"/>
        <v>0.1</v>
      </c>
      <c r="AB26" s="60">
        <f t="shared" si="17"/>
        <v>0.11</v>
      </c>
      <c r="AC26" s="60">
        <f t="shared" si="18"/>
        <v>0.11</v>
      </c>
      <c r="AD26" s="60">
        <f t="shared" si="19"/>
        <v>0.14000000000000001</v>
      </c>
      <c r="AE26" s="60">
        <f t="shared" si="20"/>
        <v>0.1</v>
      </c>
      <c r="AF26" s="60">
        <f t="shared" si="21"/>
        <v>0.11</v>
      </c>
      <c r="AG26" s="60">
        <f t="shared" si="22"/>
        <v>0.1</v>
      </c>
      <c r="AH26" s="60">
        <f t="shared" si="23"/>
        <v>0.1</v>
      </c>
      <c r="AI26" s="60">
        <f t="shared" si="24"/>
        <v>0.11</v>
      </c>
      <c r="AJ26" s="60">
        <f t="shared" si="25"/>
        <v>0.1</v>
      </c>
    </row>
    <row r="27" spans="1:36" ht="12.95" customHeight="1" x14ac:dyDescent="0.15">
      <c r="A27" s="59">
        <v>104</v>
      </c>
      <c r="B27" s="77" t="s">
        <v>162</v>
      </c>
      <c r="C27" s="77"/>
      <c r="D27" s="59">
        <v>10</v>
      </c>
      <c r="E27" s="59">
        <v>8</v>
      </c>
      <c r="F27" s="4">
        <f t="shared" si="0"/>
        <v>0.03</v>
      </c>
      <c r="G27" s="5" t="s">
        <v>100</v>
      </c>
      <c r="H27" s="59" t="s">
        <v>51</v>
      </c>
      <c r="I27" s="59"/>
      <c r="J27" s="1" t="s">
        <v>15</v>
      </c>
      <c r="K27" s="60">
        <f t="shared" si="1"/>
        <v>0.03</v>
      </c>
      <c r="L27" s="60">
        <f t="shared" si="2"/>
        <v>0.03</v>
      </c>
      <c r="M27" s="60">
        <f t="shared" si="3"/>
        <v>0.03</v>
      </c>
      <c r="N27" s="60">
        <f t="shared" si="4"/>
        <v>0.04</v>
      </c>
      <c r="O27" s="60">
        <f t="shared" si="5"/>
        <v>0.04</v>
      </c>
      <c r="P27" s="60">
        <f t="shared" si="26"/>
        <v>0.03</v>
      </c>
      <c r="Q27" s="60">
        <f t="shared" si="6"/>
        <v>0.03</v>
      </c>
      <c r="R27" s="60">
        <f t="shared" si="7"/>
        <v>0.03</v>
      </c>
      <c r="S27" s="60">
        <f t="shared" si="8"/>
        <v>0.03</v>
      </c>
      <c r="T27" s="60">
        <f t="shared" si="9"/>
        <v>0.03</v>
      </c>
      <c r="U27" s="60">
        <f t="shared" si="10"/>
        <v>0.03</v>
      </c>
      <c r="V27" s="60">
        <f t="shared" si="11"/>
        <v>0.04</v>
      </c>
      <c r="W27" s="60">
        <f t="shared" si="12"/>
        <v>0.04</v>
      </c>
      <c r="X27" s="60">
        <f t="shared" si="13"/>
        <v>0.03</v>
      </c>
      <c r="Y27" s="60">
        <f t="shared" si="14"/>
        <v>0.03</v>
      </c>
      <c r="Z27" s="60">
        <f t="shared" si="15"/>
        <v>0.04</v>
      </c>
      <c r="AA27" s="60">
        <f t="shared" si="16"/>
        <v>0.03</v>
      </c>
      <c r="AB27" s="60">
        <f t="shared" si="17"/>
        <v>0.03</v>
      </c>
      <c r="AC27" s="60">
        <f t="shared" si="18"/>
        <v>0.03</v>
      </c>
      <c r="AD27" s="60">
        <f t="shared" si="19"/>
        <v>0.04</v>
      </c>
      <c r="AE27" s="60">
        <f t="shared" si="20"/>
        <v>0.03</v>
      </c>
      <c r="AF27" s="60">
        <f t="shared" si="21"/>
        <v>0.03</v>
      </c>
      <c r="AG27" s="60">
        <f t="shared" si="22"/>
        <v>0.03</v>
      </c>
      <c r="AH27" s="60">
        <f t="shared" si="23"/>
        <v>0.03</v>
      </c>
      <c r="AI27" s="60">
        <f t="shared" si="24"/>
        <v>0.04</v>
      </c>
      <c r="AJ27" s="60">
        <f t="shared" si="25"/>
        <v>0.03</v>
      </c>
    </row>
    <row r="28" spans="1:36" ht="12.95" customHeight="1" x14ac:dyDescent="0.15">
      <c r="A28" s="59">
        <v>105</v>
      </c>
      <c r="B28" s="77" t="s">
        <v>162</v>
      </c>
      <c r="C28" s="77"/>
      <c r="D28" s="59">
        <v>14</v>
      </c>
      <c r="E28" s="59">
        <v>14</v>
      </c>
      <c r="F28" s="4">
        <f t="shared" si="0"/>
        <v>0.1</v>
      </c>
      <c r="G28" s="5" t="s">
        <v>100</v>
      </c>
      <c r="H28" s="59"/>
      <c r="I28" s="59"/>
      <c r="J28" s="1" t="s">
        <v>15</v>
      </c>
      <c r="K28" s="60">
        <f t="shared" si="1"/>
        <v>0.11</v>
      </c>
      <c r="L28" s="60">
        <f t="shared" si="2"/>
        <v>0.11</v>
      </c>
      <c r="M28" s="60">
        <f t="shared" si="3"/>
        <v>0.12</v>
      </c>
      <c r="N28" s="8">
        <f t="shared" si="4"/>
        <v>0.12</v>
      </c>
      <c r="O28" s="60">
        <f t="shared" si="5"/>
        <v>0.12</v>
      </c>
      <c r="P28" s="60">
        <f t="shared" si="26"/>
        <v>0.11</v>
      </c>
      <c r="Q28" s="60">
        <f t="shared" si="6"/>
        <v>0.11</v>
      </c>
      <c r="R28" s="60">
        <f t="shared" si="7"/>
        <v>0.11</v>
      </c>
      <c r="S28" s="60">
        <f t="shared" si="8"/>
        <v>0.12</v>
      </c>
      <c r="T28" s="60">
        <f t="shared" si="9"/>
        <v>0.12</v>
      </c>
      <c r="U28" s="60">
        <f t="shared" si="10"/>
        <v>0.11</v>
      </c>
      <c r="V28" s="60">
        <f t="shared" si="11"/>
        <v>0.12</v>
      </c>
      <c r="W28" s="60">
        <f t="shared" si="12"/>
        <v>0.11</v>
      </c>
      <c r="X28" s="60">
        <f t="shared" si="13"/>
        <v>0.11</v>
      </c>
      <c r="Y28" s="60">
        <f t="shared" si="14"/>
        <v>0.1</v>
      </c>
      <c r="Z28" s="60">
        <f t="shared" si="15"/>
        <v>0.11</v>
      </c>
      <c r="AA28" s="60">
        <f t="shared" si="16"/>
        <v>0.1</v>
      </c>
      <c r="AB28" s="60">
        <f t="shared" si="17"/>
        <v>0.11</v>
      </c>
      <c r="AC28" s="60">
        <f t="shared" si="18"/>
        <v>0.11</v>
      </c>
      <c r="AD28" s="60">
        <f t="shared" si="19"/>
        <v>0.14000000000000001</v>
      </c>
      <c r="AE28" s="60">
        <f t="shared" si="20"/>
        <v>0.1</v>
      </c>
      <c r="AF28" s="60">
        <f t="shared" si="21"/>
        <v>0.11</v>
      </c>
      <c r="AG28" s="60">
        <f t="shared" si="22"/>
        <v>0.1</v>
      </c>
      <c r="AH28" s="60">
        <f t="shared" si="23"/>
        <v>0.1</v>
      </c>
      <c r="AI28" s="60">
        <f t="shared" si="24"/>
        <v>0.11</v>
      </c>
      <c r="AJ28" s="60">
        <f t="shared" si="25"/>
        <v>0.1</v>
      </c>
    </row>
    <row r="29" spans="1:36" ht="12.95" customHeight="1" x14ac:dyDescent="0.15">
      <c r="A29" s="59">
        <v>106</v>
      </c>
      <c r="B29" s="77" t="s">
        <v>162</v>
      </c>
      <c r="C29" s="77"/>
      <c r="D29" s="59">
        <v>10</v>
      </c>
      <c r="E29" s="59">
        <v>8</v>
      </c>
      <c r="F29" s="4">
        <f t="shared" si="0"/>
        <v>0.03</v>
      </c>
      <c r="G29" s="5" t="s">
        <v>100</v>
      </c>
      <c r="H29" s="59" t="s">
        <v>51</v>
      </c>
      <c r="I29" s="59"/>
      <c r="J29" s="1" t="s">
        <v>15</v>
      </c>
      <c r="K29" s="60">
        <f t="shared" si="1"/>
        <v>0.03</v>
      </c>
      <c r="L29" s="60">
        <f t="shared" si="2"/>
        <v>0.03</v>
      </c>
      <c r="M29" s="60">
        <f t="shared" si="3"/>
        <v>0.03</v>
      </c>
      <c r="N29" s="60">
        <f t="shared" si="4"/>
        <v>0.04</v>
      </c>
      <c r="O29" s="60">
        <f t="shared" si="5"/>
        <v>0.04</v>
      </c>
      <c r="P29" s="60">
        <f t="shared" si="26"/>
        <v>0.03</v>
      </c>
      <c r="Q29" s="60">
        <f t="shared" si="6"/>
        <v>0.03</v>
      </c>
      <c r="R29" s="60">
        <f t="shared" si="7"/>
        <v>0.03</v>
      </c>
      <c r="S29" s="60">
        <f t="shared" si="8"/>
        <v>0.03</v>
      </c>
      <c r="T29" s="60">
        <f t="shared" si="9"/>
        <v>0.03</v>
      </c>
      <c r="U29" s="60">
        <f t="shared" si="10"/>
        <v>0.03</v>
      </c>
      <c r="V29" s="60">
        <f t="shared" si="11"/>
        <v>0.04</v>
      </c>
      <c r="W29" s="60">
        <f t="shared" si="12"/>
        <v>0.04</v>
      </c>
      <c r="X29" s="60">
        <f t="shared" si="13"/>
        <v>0.03</v>
      </c>
      <c r="Y29" s="60">
        <f t="shared" si="14"/>
        <v>0.03</v>
      </c>
      <c r="Z29" s="60">
        <f t="shared" si="15"/>
        <v>0.04</v>
      </c>
      <c r="AA29" s="60">
        <f t="shared" si="16"/>
        <v>0.03</v>
      </c>
      <c r="AB29" s="60">
        <f t="shared" si="17"/>
        <v>0.03</v>
      </c>
      <c r="AC29" s="60">
        <f t="shared" si="18"/>
        <v>0.03</v>
      </c>
      <c r="AD29" s="60">
        <f t="shared" si="19"/>
        <v>0.04</v>
      </c>
      <c r="AE29" s="60">
        <f t="shared" si="20"/>
        <v>0.03</v>
      </c>
      <c r="AF29" s="60">
        <f t="shared" si="21"/>
        <v>0.03</v>
      </c>
      <c r="AG29" s="60">
        <f t="shared" si="22"/>
        <v>0.03</v>
      </c>
      <c r="AH29" s="60">
        <f t="shared" si="23"/>
        <v>0.03</v>
      </c>
      <c r="AI29" s="60">
        <f t="shared" si="24"/>
        <v>0.04</v>
      </c>
      <c r="AJ29" s="60">
        <f t="shared" si="25"/>
        <v>0.03</v>
      </c>
    </row>
    <row r="30" spans="1:36" ht="12.95" customHeight="1" x14ac:dyDescent="0.15">
      <c r="A30" s="59"/>
      <c r="B30" s="77"/>
      <c r="C30" s="77"/>
      <c r="D30" s="59"/>
      <c r="E30" s="59"/>
      <c r="F30" s="4" t="str">
        <f t="shared" si="0"/>
        <v/>
      </c>
      <c r="G30" s="5"/>
      <c r="H30" s="59"/>
      <c r="I30" s="59"/>
      <c r="J30" s="1" t="s">
        <v>15</v>
      </c>
      <c r="K30" s="60" t="e">
        <f t="shared" si="1"/>
        <v>#NUM!</v>
      </c>
      <c r="L30" s="60" t="e">
        <f t="shared" si="2"/>
        <v>#NUM!</v>
      </c>
      <c r="M30" s="60" t="e">
        <f t="shared" si="3"/>
        <v>#NUM!</v>
      </c>
      <c r="N30" s="60" t="e">
        <f t="shared" si="4"/>
        <v>#NUM!</v>
      </c>
      <c r="O30" s="60" t="e">
        <f t="shared" si="5"/>
        <v>#NUM!</v>
      </c>
      <c r="P30" s="60" t="e">
        <f t="shared" si="26"/>
        <v>#N/A</v>
      </c>
      <c r="Q30" s="60" t="e">
        <f t="shared" si="6"/>
        <v>#NUM!</v>
      </c>
      <c r="R30" s="60" t="e">
        <f t="shared" si="7"/>
        <v>#NUM!</v>
      </c>
      <c r="S30" s="60" t="e">
        <f t="shared" si="8"/>
        <v>#NUM!</v>
      </c>
      <c r="T30" s="60" t="e">
        <f t="shared" si="9"/>
        <v>#NUM!</v>
      </c>
      <c r="U30" s="60" t="e">
        <f t="shared" si="10"/>
        <v>#N/A</v>
      </c>
      <c r="V30" s="60" t="e">
        <f t="shared" si="11"/>
        <v>#NUM!</v>
      </c>
      <c r="W30" s="60" t="e">
        <f t="shared" si="12"/>
        <v>#NUM!</v>
      </c>
      <c r="X30" s="60" t="e">
        <f t="shared" si="13"/>
        <v>#NUM!</v>
      </c>
      <c r="Y30" s="60" t="e">
        <f t="shared" si="14"/>
        <v>#NUM!</v>
      </c>
      <c r="Z30" s="60" t="e">
        <f t="shared" si="15"/>
        <v>#N/A</v>
      </c>
      <c r="AA30" s="60" t="e">
        <f t="shared" si="16"/>
        <v>#NUM!</v>
      </c>
      <c r="AB30" s="60" t="e">
        <f t="shared" si="17"/>
        <v>#NUM!</v>
      </c>
      <c r="AC30" s="60" t="e">
        <f t="shared" si="18"/>
        <v>#NUM!</v>
      </c>
      <c r="AD30" s="60" t="e">
        <f t="shared" si="19"/>
        <v>#NUM!</v>
      </c>
      <c r="AE30" s="60" t="e">
        <f t="shared" si="20"/>
        <v>#NUM!</v>
      </c>
      <c r="AF30" s="60" t="e">
        <f t="shared" si="21"/>
        <v>#N/A</v>
      </c>
      <c r="AG30" s="60" t="e">
        <f t="shared" si="22"/>
        <v>#NUM!</v>
      </c>
      <c r="AH30" s="60" t="e">
        <f t="shared" si="23"/>
        <v>#NUM!</v>
      </c>
      <c r="AI30" s="60" t="e">
        <f t="shared" si="24"/>
        <v>#NUM!</v>
      </c>
      <c r="AJ30" s="60" t="e">
        <f t="shared" si="25"/>
        <v>#N/A</v>
      </c>
    </row>
    <row r="31" spans="1:36" ht="12.95" customHeight="1" x14ac:dyDescent="0.15">
      <c r="A31" s="59"/>
      <c r="B31" s="77"/>
      <c r="C31" s="77"/>
      <c r="D31" s="59"/>
      <c r="E31" s="59"/>
      <c r="F31" s="4" t="str">
        <f t="shared" si="0"/>
        <v/>
      </c>
      <c r="G31" s="5"/>
      <c r="H31" s="59"/>
      <c r="I31" s="59"/>
      <c r="J31" s="1" t="s">
        <v>15</v>
      </c>
      <c r="K31" s="60" t="e">
        <f t="shared" si="1"/>
        <v>#NUM!</v>
      </c>
      <c r="L31" s="60" t="e">
        <f t="shared" si="2"/>
        <v>#NUM!</v>
      </c>
      <c r="M31" s="60" t="e">
        <f t="shared" si="3"/>
        <v>#NUM!</v>
      </c>
      <c r="N31" s="60" t="e">
        <f t="shared" si="4"/>
        <v>#NUM!</v>
      </c>
      <c r="O31" s="60" t="e">
        <f t="shared" si="5"/>
        <v>#NUM!</v>
      </c>
      <c r="P31" s="60" t="e">
        <f t="shared" si="26"/>
        <v>#N/A</v>
      </c>
      <c r="Q31" s="60" t="e">
        <f t="shared" si="6"/>
        <v>#NUM!</v>
      </c>
      <c r="R31" s="60" t="e">
        <f t="shared" si="7"/>
        <v>#NUM!</v>
      </c>
      <c r="S31" s="60" t="e">
        <f t="shared" si="8"/>
        <v>#NUM!</v>
      </c>
      <c r="T31" s="60" t="e">
        <f t="shared" si="9"/>
        <v>#NUM!</v>
      </c>
      <c r="U31" s="60" t="e">
        <f t="shared" si="10"/>
        <v>#N/A</v>
      </c>
      <c r="V31" s="60" t="e">
        <f t="shared" si="11"/>
        <v>#NUM!</v>
      </c>
      <c r="W31" s="60" t="e">
        <f t="shared" si="12"/>
        <v>#NUM!</v>
      </c>
      <c r="X31" s="60" t="e">
        <f t="shared" si="13"/>
        <v>#NUM!</v>
      </c>
      <c r="Y31" s="60" t="e">
        <f t="shared" si="14"/>
        <v>#NUM!</v>
      </c>
      <c r="Z31" s="60" t="e">
        <f t="shared" si="15"/>
        <v>#N/A</v>
      </c>
      <c r="AA31" s="60" t="e">
        <f t="shared" si="16"/>
        <v>#NUM!</v>
      </c>
      <c r="AB31" s="60" t="e">
        <f t="shared" si="17"/>
        <v>#NUM!</v>
      </c>
      <c r="AC31" s="60" t="e">
        <f t="shared" si="18"/>
        <v>#NUM!</v>
      </c>
      <c r="AD31" s="60" t="e">
        <f t="shared" si="19"/>
        <v>#NUM!</v>
      </c>
      <c r="AE31" s="60" t="e">
        <f t="shared" si="20"/>
        <v>#NUM!</v>
      </c>
      <c r="AF31" s="60" t="e">
        <f t="shared" si="21"/>
        <v>#N/A</v>
      </c>
      <c r="AG31" s="60" t="e">
        <f t="shared" si="22"/>
        <v>#NUM!</v>
      </c>
      <c r="AH31" s="60" t="e">
        <f t="shared" si="23"/>
        <v>#NUM!</v>
      </c>
      <c r="AI31" s="60" t="e">
        <f t="shared" si="24"/>
        <v>#NUM!</v>
      </c>
      <c r="AJ31" s="60" t="e">
        <f t="shared" si="25"/>
        <v>#N/A</v>
      </c>
    </row>
    <row r="32" spans="1:36" ht="12.95" customHeight="1" x14ac:dyDescent="0.15">
      <c r="A32" s="59"/>
      <c r="B32" s="77"/>
      <c r="C32" s="77"/>
      <c r="D32" s="59"/>
      <c r="E32" s="59"/>
      <c r="F32" s="4" t="str">
        <f t="shared" si="0"/>
        <v/>
      </c>
      <c r="G32" s="5"/>
      <c r="H32" s="59"/>
      <c r="I32" s="59"/>
      <c r="J32" s="1" t="s">
        <v>15</v>
      </c>
      <c r="K32" s="60" t="e">
        <f t="shared" si="1"/>
        <v>#NUM!</v>
      </c>
      <c r="L32" s="60" t="e">
        <f t="shared" si="2"/>
        <v>#NUM!</v>
      </c>
      <c r="M32" s="60" t="e">
        <f t="shared" si="3"/>
        <v>#NUM!</v>
      </c>
      <c r="N32" s="60" t="e">
        <f t="shared" si="4"/>
        <v>#NUM!</v>
      </c>
      <c r="O32" s="60" t="e">
        <f t="shared" si="5"/>
        <v>#NUM!</v>
      </c>
      <c r="P32" s="60" t="e">
        <f t="shared" si="26"/>
        <v>#N/A</v>
      </c>
      <c r="Q32" s="60" t="e">
        <f t="shared" si="6"/>
        <v>#NUM!</v>
      </c>
      <c r="R32" s="60" t="e">
        <f t="shared" si="7"/>
        <v>#NUM!</v>
      </c>
      <c r="S32" s="60" t="e">
        <f t="shared" si="8"/>
        <v>#NUM!</v>
      </c>
      <c r="T32" s="60" t="e">
        <f t="shared" si="9"/>
        <v>#NUM!</v>
      </c>
      <c r="U32" s="60" t="e">
        <f t="shared" si="10"/>
        <v>#N/A</v>
      </c>
      <c r="V32" s="60" t="e">
        <f t="shared" si="11"/>
        <v>#NUM!</v>
      </c>
      <c r="W32" s="60" t="e">
        <f t="shared" si="12"/>
        <v>#NUM!</v>
      </c>
      <c r="X32" s="60" t="e">
        <f t="shared" si="13"/>
        <v>#NUM!</v>
      </c>
      <c r="Y32" s="60" t="e">
        <f t="shared" si="14"/>
        <v>#NUM!</v>
      </c>
      <c r="Z32" s="60" t="e">
        <f t="shared" si="15"/>
        <v>#N/A</v>
      </c>
      <c r="AA32" s="60" t="e">
        <f t="shared" si="16"/>
        <v>#NUM!</v>
      </c>
      <c r="AB32" s="60" t="e">
        <f t="shared" si="17"/>
        <v>#NUM!</v>
      </c>
      <c r="AC32" s="60" t="e">
        <f t="shared" si="18"/>
        <v>#NUM!</v>
      </c>
      <c r="AD32" s="60" t="e">
        <f t="shared" si="19"/>
        <v>#NUM!</v>
      </c>
      <c r="AE32" s="60" t="e">
        <f t="shared" si="20"/>
        <v>#NUM!</v>
      </c>
      <c r="AF32" s="60" t="e">
        <f t="shared" si="21"/>
        <v>#N/A</v>
      </c>
      <c r="AG32" s="60" t="e">
        <f t="shared" si="22"/>
        <v>#NUM!</v>
      </c>
      <c r="AH32" s="60" t="e">
        <f t="shared" si="23"/>
        <v>#NUM!</v>
      </c>
      <c r="AI32" s="60" t="e">
        <f t="shared" si="24"/>
        <v>#NUM!</v>
      </c>
      <c r="AJ32" s="60" t="e">
        <f t="shared" si="25"/>
        <v>#N/A</v>
      </c>
    </row>
    <row r="33" spans="1:36" ht="12.95" customHeight="1" x14ac:dyDescent="0.15">
      <c r="A33" s="59"/>
      <c r="B33" s="77"/>
      <c r="C33" s="77"/>
      <c r="D33" s="59"/>
      <c r="E33" s="59"/>
      <c r="F33" s="4" t="str">
        <f t="shared" si="0"/>
        <v/>
      </c>
      <c r="G33" s="59"/>
      <c r="H33" s="59"/>
      <c r="I33" s="59"/>
      <c r="J33" s="1" t="s">
        <v>15</v>
      </c>
      <c r="K33" s="60" t="e">
        <f t="shared" si="1"/>
        <v>#NUM!</v>
      </c>
      <c r="L33" s="60" t="e">
        <f t="shared" si="2"/>
        <v>#NUM!</v>
      </c>
      <c r="M33" s="60" t="e">
        <f t="shared" si="3"/>
        <v>#NUM!</v>
      </c>
      <c r="N33" s="60" t="e">
        <f t="shared" si="4"/>
        <v>#NUM!</v>
      </c>
      <c r="O33" s="60" t="e">
        <f t="shared" si="5"/>
        <v>#NUM!</v>
      </c>
      <c r="P33" s="60" t="e">
        <f t="shared" si="26"/>
        <v>#N/A</v>
      </c>
      <c r="Q33" s="60" t="e">
        <f t="shared" si="6"/>
        <v>#NUM!</v>
      </c>
      <c r="R33" s="60" t="e">
        <f t="shared" si="7"/>
        <v>#NUM!</v>
      </c>
      <c r="S33" s="60" t="e">
        <f t="shared" si="8"/>
        <v>#NUM!</v>
      </c>
      <c r="T33" s="60" t="e">
        <f t="shared" si="9"/>
        <v>#NUM!</v>
      </c>
      <c r="U33" s="60" t="e">
        <f t="shared" si="10"/>
        <v>#N/A</v>
      </c>
      <c r="V33" s="60" t="e">
        <f t="shared" si="11"/>
        <v>#NUM!</v>
      </c>
      <c r="W33" s="60" t="e">
        <f t="shared" si="12"/>
        <v>#NUM!</v>
      </c>
      <c r="X33" s="60" t="e">
        <f t="shared" si="13"/>
        <v>#NUM!</v>
      </c>
      <c r="Y33" s="60" t="e">
        <f t="shared" si="14"/>
        <v>#NUM!</v>
      </c>
      <c r="Z33" s="60" t="e">
        <f t="shared" si="15"/>
        <v>#N/A</v>
      </c>
      <c r="AA33" s="60" t="e">
        <f t="shared" si="16"/>
        <v>#NUM!</v>
      </c>
      <c r="AB33" s="60" t="e">
        <f t="shared" si="17"/>
        <v>#NUM!</v>
      </c>
      <c r="AC33" s="60" t="e">
        <f t="shared" si="18"/>
        <v>#NUM!</v>
      </c>
      <c r="AD33" s="60" t="e">
        <f t="shared" si="19"/>
        <v>#NUM!</v>
      </c>
      <c r="AE33" s="60" t="e">
        <f t="shared" si="20"/>
        <v>#NUM!</v>
      </c>
      <c r="AF33" s="60" t="e">
        <f t="shared" si="21"/>
        <v>#N/A</v>
      </c>
      <c r="AG33" s="60" t="e">
        <f t="shared" si="22"/>
        <v>#NUM!</v>
      </c>
      <c r="AH33" s="60" t="e">
        <f t="shared" si="23"/>
        <v>#NUM!</v>
      </c>
      <c r="AI33" s="60" t="e">
        <f t="shared" si="24"/>
        <v>#NUM!</v>
      </c>
      <c r="AJ33" s="60" t="e">
        <f t="shared" si="25"/>
        <v>#N/A</v>
      </c>
    </row>
    <row r="34" spans="1:36" ht="12.95" customHeight="1" x14ac:dyDescent="0.15">
      <c r="A34" s="59"/>
      <c r="B34" s="77"/>
      <c r="C34" s="77"/>
      <c r="D34" s="59"/>
      <c r="E34" s="59"/>
      <c r="F34" s="4" t="str">
        <f t="shared" si="0"/>
        <v/>
      </c>
      <c r="G34" s="59"/>
      <c r="H34" s="59"/>
      <c r="I34" s="59"/>
      <c r="K34" s="60" t="e">
        <f t="shared" si="1"/>
        <v>#NUM!</v>
      </c>
      <c r="L34" s="60" t="e">
        <f t="shared" si="2"/>
        <v>#NUM!</v>
      </c>
      <c r="M34" s="60" t="e">
        <f t="shared" si="3"/>
        <v>#NUM!</v>
      </c>
      <c r="N34" s="60" t="e">
        <f t="shared" si="4"/>
        <v>#NUM!</v>
      </c>
      <c r="O34" s="60" t="e">
        <f t="shared" si="5"/>
        <v>#NUM!</v>
      </c>
      <c r="P34" s="60" t="e">
        <f t="shared" si="26"/>
        <v>#N/A</v>
      </c>
      <c r="Q34" s="60" t="e">
        <f t="shared" si="6"/>
        <v>#NUM!</v>
      </c>
      <c r="R34" s="60" t="e">
        <f t="shared" si="7"/>
        <v>#NUM!</v>
      </c>
      <c r="S34" s="60" t="e">
        <f t="shared" si="8"/>
        <v>#NUM!</v>
      </c>
      <c r="T34" s="60" t="e">
        <f t="shared" si="9"/>
        <v>#NUM!</v>
      </c>
      <c r="U34" s="60" t="e">
        <f t="shared" si="10"/>
        <v>#N/A</v>
      </c>
      <c r="V34" s="60" t="e">
        <f t="shared" si="11"/>
        <v>#NUM!</v>
      </c>
      <c r="W34" s="60" t="e">
        <f t="shared" si="12"/>
        <v>#NUM!</v>
      </c>
      <c r="X34" s="60" t="e">
        <f t="shared" si="13"/>
        <v>#NUM!</v>
      </c>
      <c r="Y34" s="60" t="e">
        <f t="shared" si="14"/>
        <v>#NUM!</v>
      </c>
      <c r="Z34" s="60" t="e">
        <f t="shared" si="15"/>
        <v>#N/A</v>
      </c>
      <c r="AA34" s="60" t="e">
        <f t="shared" si="16"/>
        <v>#NUM!</v>
      </c>
      <c r="AB34" s="60" t="e">
        <f t="shared" si="17"/>
        <v>#NUM!</v>
      </c>
      <c r="AC34" s="60" t="e">
        <f t="shared" si="18"/>
        <v>#NUM!</v>
      </c>
      <c r="AD34" s="60" t="e">
        <f t="shared" si="19"/>
        <v>#NUM!</v>
      </c>
      <c r="AE34" s="60" t="e">
        <f t="shared" si="20"/>
        <v>#NUM!</v>
      </c>
      <c r="AF34" s="60" t="e">
        <f t="shared" si="21"/>
        <v>#N/A</v>
      </c>
      <c r="AG34" s="60" t="e">
        <f t="shared" si="22"/>
        <v>#NUM!</v>
      </c>
      <c r="AH34" s="60" t="e">
        <f t="shared" si="23"/>
        <v>#NUM!</v>
      </c>
      <c r="AI34" s="60" t="e">
        <f t="shared" si="24"/>
        <v>#NUM!</v>
      </c>
      <c r="AJ34" s="60" t="e">
        <f t="shared" si="25"/>
        <v>#N/A</v>
      </c>
    </row>
    <row r="35" spans="1:36" ht="12.95" customHeight="1" x14ac:dyDescent="0.15">
      <c r="A35" s="59"/>
      <c r="B35" s="77"/>
      <c r="C35" s="77"/>
      <c r="D35" s="59"/>
      <c r="E35" s="59"/>
      <c r="F35" s="4" t="str">
        <f t="shared" si="0"/>
        <v/>
      </c>
      <c r="G35" s="59"/>
      <c r="H35" s="59"/>
      <c r="I35" s="59"/>
      <c r="K35" s="60" t="e">
        <f t="shared" si="1"/>
        <v>#NUM!</v>
      </c>
      <c r="L35" s="60" t="e">
        <f t="shared" si="2"/>
        <v>#NUM!</v>
      </c>
      <c r="M35" s="60" t="e">
        <f t="shared" si="3"/>
        <v>#NUM!</v>
      </c>
      <c r="N35" s="60" t="e">
        <f t="shared" si="4"/>
        <v>#NUM!</v>
      </c>
      <c r="O35" s="60" t="e">
        <f t="shared" si="5"/>
        <v>#NUM!</v>
      </c>
      <c r="P35" s="60" t="e">
        <f t="shared" si="26"/>
        <v>#N/A</v>
      </c>
      <c r="Q35" s="60" t="e">
        <f t="shared" si="6"/>
        <v>#NUM!</v>
      </c>
      <c r="R35" s="60" t="e">
        <f t="shared" si="7"/>
        <v>#NUM!</v>
      </c>
      <c r="S35" s="60" t="e">
        <f t="shared" si="8"/>
        <v>#NUM!</v>
      </c>
      <c r="T35" s="60" t="e">
        <f t="shared" si="9"/>
        <v>#NUM!</v>
      </c>
      <c r="U35" s="60" t="e">
        <f t="shared" si="10"/>
        <v>#N/A</v>
      </c>
      <c r="V35" s="60" t="e">
        <f t="shared" si="11"/>
        <v>#NUM!</v>
      </c>
      <c r="W35" s="60" t="e">
        <f t="shared" si="12"/>
        <v>#NUM!</v>
      </c>
      <c r="X35" s="60" t="e">
        <f t="shared" si="13"/>
        <v>#NUM!</v>
      </c>
      <c r="Y35" s="60" t="e">
        <f t="shared" si="14"/>
        <v>#NUM!</v>
      </c>
      <c r="Z35" s="60" t="e">
        <f t="shared" si="15"/>
        <v>#N/A</v>
      </c>
      <c r="AA35" s="60" t="e">
        <f t="shared" si="16"/>
        <v>#NUM!</v>
      </c>
      <c r="AB35" s="60" t="e">
        <f t="shared" si="17"/>
        <v>#NUM!</v>
      </c>
      <c r="AC35" s="60" t="e">
        <f t="shared" si="18"/>
        <v>#NUM!</v>
      </c>
      <c r="AD35" s="60" t="e">
        <f t="shared" si="19"/>
        <v>#NUM!</v>
      </c>
      <c r="AE35" s="60" t="e">
        <f t="shared" si="20"/>
        <v>#NUM!</v>
      </c>
      <c r="AF35" s="60" t="e">
        <f t="shared" si="21"/>
        <v>#N/A</v>
      </c>
      <c r="AG35" s="60" t="e">
        <f t="shared" si="22"/>
        <v>#NUM!</v>
      </c>
      <c r="AH35" s="60" t="e">
        <f t="shared" si="23"/>
        <v>#NUM!</v>
      </c>
      <c r="AI35" s="60" t="e">
        <f t="shared" si="24"/>
        <v>#NUM!</v>
      </c>
      <c r="AJ35" s="60" t="e">
        <f t="shared" si="25"/>
        <v>#N/A</v>
      </c>
    </row>
    <row r="36" spans="1:36" ht="12.95" customHeight="1" x14ac:dyDescent="0.15">
      <c r="A36" s="59"/>
      <c r="B36" s="77"/>
      <c r="C36" s="77"/>
      <c r="D36" s="59"/>
      <c r="E36" s="59"/>
      <c r="F36" s="4" t="str">
        <f t="shared" si="0"/>
        <v/>
      </c>
      <c r="G36" s="59"/>
      <c r="H36" s="59"/>
      <c r="I36" s="59"/>
      <c r="K36" s="60" t="e">
        <f t="shared" si="1"/>
        <v>#NUM!</v>
      </c>
      <c r="L36" s="60" t="e">
        <f t="shared" si="2"/>
        <v>#NUM!</v>
      </c>
      <c r="M36" s="60" t="e">
        <f t="shared" si="3"/>
        <v>#NUM!</v>
      </c>
      <c r="N36" s="60" t="e">
        <f t="shared" si="4"/>
        <v>#NUM!</v>
      </c>
      <c r="O36" s="60" t="e">
        <f t="shared" si="5"/>
        <v>#NUM!</v>
      </c>
      <c r="P36" s="60" t="e">
        <f t="shared" si="26"/>
        <v>#N/A</v>
      </c>
      <c r="Q36" s="60" t="e">
        <f t="shared" si="6"/>
        <v>#NUM!</v>
      </c>
      <c r="R36" s="60" t="e">
        <f t="shared" si="7"/>
        <v>#NUM!</v>
      </c>
      <c r="S36" s="60" t="e">
        <f t="shared" si="8"/>
        <v>#NUM!</v>
      </c>
      <c r="T36" s="60" t="e">
        <f t="shared" si="9"/>
        <v>#NUM!</v>
      </c>
      <c r="U36" s="60" t="e">
        <f t="shared" si="10"/>
        <v>#N/A</v>
      </c>
      <c r="V36" s="60" t="e">
        <f t="shared" si="11"/>
        <v>#NUM!</v>
      </c>
      <c r="W36" s="60" t="e">
        <f t="shared" si="12"/>
        <v>#NUM!</v>
      </c>
      <c r="X36" s="60" t="e">
        <f t="shared" si="13"/>
        <v>#NUM!</v>
      </c>
      <c r="Y36" s="60" t="e">
        <f t="shared" si="14"/>
        <v>#NUM!</v>
      </c>
      <c r="Z36" s="60" t="e">
        <f t="shared" si="15"/>
        <v>#N/A</v>
      </c>
      <c r="AA36" s="60" t="e">
        <f t="shared" si="16"/>
        <v>#NUM!</v>
      </c>
      <c r="AB36" s="60" t="e">
        <f t="shared" si="17"/>
        <v>#NUM!</v>
      </c>
      <c r="AC36" s="60" t="e">
        <f t="shared" si="18"/>
        <v>#NUM!</v>
      </c>
      <c r="AD36" s="60" t="e">
        <f t="shared" si="19"/>
        <v>#NUM!</v>
      </c>
      <c r="AE36" s="60" t="e">
        <f t="shared" si="20"/>
        <v>#NUM!</v>
      </c>
      <c r="AF36" s="60" t="e">
        <f t="shared" si="21"/>
        <v>#N/A</v>
      </c>
      <c r="AG36" s="60" t="e">
        <f t="shared" si="22"/>
        <v>#NUM!</v>
      </c>
      <c r="AH36" s="60" t="e">
        <f t="shared" si="23"/>
        <v>#NUM!</v>
      </c>
      <c r="AI36" s="60" t="e">
        <f t="shared" si="24"/>
        <v>#NUM!</v>
      </c>
      <c r="AJ36" s="60" t="e">
        <f t="shared" si="25"/>
        <v>#N/A</v>
      </c>
    </row>
    <row r="37" spans="1:36" ht="12.95" customHeight="1" x14ac:dyDescent="0.15">
      <c r="A37" s="59"/>
      <c r="B37" s="77"/>
      <c r="C37" s="77"/>
      <c r="D37" s="59"/>
      <c r="E37" s="59"/>
      <c r="F37" s="4" t="str">
        <f t="shared" si="0"/>
        <v/>
      </c>
      <c r="G37" s="59"/>
      <c r="H37" s="59"/>
      <c r="I37" s="59"/>
      <c r="K37" s="60" t="e">
        <f t="shared" si="1"/>
        <v>#NUM!</v>
      </c>
      <c r="L37" s="60" t="e">
        <f t="shared" si="2"/>
        <v>#NUM!</v>
      </c>
      <c r="M37" s="60" t="e">
        <f t="shared" si="3"/>
        <v>#NUM!</v>
      </c>
      <c r="N37" s="60" t="e">
        <f t="shared" si="4"/>
        <v>#NUM!</v>
      </c>
      <c r="O37" s="60" t="e">
        <f t="shared" si="5"/>
        <v>#NUM!</v>
      </c>
      <c r="P37" s="60" t="e">
        <f t="shared" si="26"/>
        <v>#N/A</v>
      </c>
      <c r="Q37" s="60" t="e">
        <f t="shared" si="6"/>
        <v>#NUM!</v>
      </c>
      <c r="R37" s="60" t="e">
        <f t="shared" si="7"/>
        <v>#NUM!</v>
      </c>
      <c r="S37" s="60" t="e">
        <f t="shared" si="8"/>
        <v>#NUM!</v>
      </c>
      <c r="T37" s="60" t="e">
        <f t="shared" si="9"/>
        <v>#NUM!</v>
      </c>
      <c r="U37" s="60" t="e">
        <f t="shared" si="10"/>
        <v>#N/A</v>
      </c>
      <c r="V37" s="60" t="e">
        <f t="shared" si="11"/>
        <v>#NUM!</v>
      </c>
      <c r="W37" s="60" t="e">
        <f t="shared" si="12"/>
        <v>#NUM!</v>
      </c>
      <c r="X37" s="60" t="e">
        <f t="shared" si="13"/>
        <v>#NUM!</v>
      </c>
      <c r="Y37" s="60" t="e">
        <f t="shared" si="14"/>
        <v>#NUM!</v>
      </c>
      <c r="Z37" s="60" t="e">
        <f t="shared" si="15"/>
        <v>#N/A</v>
      </c>
      <c r="AA37" s="60" t="e">
        <f t="shared" si="16"/>
        <v>#NUM!</v>
      </c>
      <c r="AB37" s="60" t="e">
        <f t="shared" si="17"/>
        <v>#NUM!</v>
      </c>
      <c r="AC37" s="60" t="e">
        <f t="shared" si="18"/>
        <v>#NUM!</v>
      </c>
      <c r="AD37" s="60" t="e">
        <f t="shared" si="19"/>
        <v>#NUM!</v>
      </c>
      <c r="AE37" s="60" t="e">
        <f t="shared" si="20"/>
        <v>#NUM!</v>
      </c>
      <c r="AF37" s="60" t="e">
        <f t="shared" si="21"/>
        <v>#N/A</v>
      </c>
      <c r="AG37" s="60" t="e">
        <f t="shared" si="22"/>
        <v>#NUM!</v>
      </c>
      <c r="AH37" s="60" t="e">
        <f t="shared" si="23"/>
        <v>#NUM!</v>
      </c>
      <c r="AI37" s="60" t="e">
        <f t="shared" si="24"/>
        <v>#NUM!</v>
      </c>
      <c r="AJ37" s="60" t="e">
        <f t="shared" si="25"/>
        <v>#N/A</v>
      </c>
    </row>
    <row r="38" spans="1:36" ht="12.95" customHeight="1" x14ac:dyDescent="0.15">
      <c r="A38" s="59"/>
      <c r="B38" s="77"/>
      <c r="C38" s="77"/>
      <c r="D38" s="59"/>
      <c r="E38" s="59"/>
      <c r="F38" s="4" t="str">
        <f t="shared" si="0"/>
        <v/>
      </c>
      <c r="G38" s="59"/>
      <c r="H38" s="59"/>
      <c r="I38" s="59"/>
      <c r="K38" s="60" t="e">
        <f t="shared" si="1"/>
        <v>#NUM!</v>
      </c>
      <c r="L38" s="60" t="e">
        <f t="shared" si="2"/>
        <v>#NUM!</v>
      </c>
      <c r="M38" s="60" t="e">
        <f t="shared" si="3"/>
        <v>#NUM!</v>
      </c>
      <c r="N38" s="60" t="e">
        <f t="shared" si="4"/>
        <v>#NUM!</v>
      </c>
      <c r="O38" s="60" t="e">
        <f t="shared" si="5"/>
        <v>#NUM!</v>
      </c>
      <c r="P38" s="60" t="e">
        <f t="shared" si="26"/>
        <v>#N/A</v>
      </c>
      <c r="Q38" s="60" t="e">
        <f t="shared" si="6"/>
        <v>#NUM!</v>
      </c>
      <c r="R38" s="60" t="e">
        <f t="shared" si="7"/>
        <v>#NUM!</v>
      </c>
      <c r="S38" s="60" t="e">
        <f t="shared" si="8"/>
        <v>#NUM!</v>
      </c>
      <c r="T38" s="60" t="e">
        <f t="shared" si="9"/>
        <v>#NUM!</v>
      </c>
      <c r="U38" s="60" t="e">
        <f t="shared" si="10"/>
        <v>#N/A</v>
      </c>
      <c r="V38" s="60" t="e">
        <f t="shared" si="11"/>
        <v>#NUM!</v>
      </c>
      <c r="W38" s="60" t="e">
        <f t="shared" si="12"/>
        <v>#NUM!</v>
      </c>
      <c r="X38" s="60" t="e">
        <f t="shared" si="13"/>
        <v>#NUM!</v>
      </c>
      <c r="Y38" s="60" t="e">
        <f t="shared" si="14"/>
        <v>#NUM!</v>
      </c>
      <c r="Z38" s="60" t="e">
        <f t="shared" si="15"/>
        <v>#N/A</v>
      </c>
      <c r="AA38" s="60" t="e">
        <f t="shared" si="16"/>
        <v>#NUM!</v>
      </c>
      <c r="AB38" s="60" t="e">
        <f t="shared" si="17"/>
        <v>#NUM!</v>
      </c>
      <c r="AC38" s="60" t="e">
        <f t="shared" si="18"/>
        <v>#NUM!</v>
      </c>
      <c r="AD38" s="60" t="e">
        <f t="shared" si="19"/>
        <v>#NUM!</v>
      </c>
      <c r="AE38" s="60" t="e">
        <f t="shared" si="20"/>
        <v>#NUM!</v>
      </c>
      <c r="AF38" s="60" t="e">
        <f t="shared" si="21"/>
        <v>#N/A</v>
      </c>
      <c r="AG38" s="60" t="e">
        <f t="shared" si="22"/>
        <v>#NUM!</v>
      </c>
      <c r="AH38" s="60" t="e">
        <f t="shared" si="23"/>
        <v>#NUM!</v>
      </c>
      <c r="AI38" s="60" t="e">
        <f t="shared" si="24"/>
        <v>#NUM!</v>
      </c>
      <c r="AJ38" s="60" t="e">
        <f t="shared" si="25"/>
        <v>#N/A</v>
      </c>
    </row>
    <row r="39" spans="1:36" ht="12.95" customHeight="1" x14ac:dyDescent="0.15">
      <c r="A39" s="59"/>
      <c r="B39" s="77"/>
      <c r="C39" s="77"/>
      <c r="D39" s="59"/>
      <c r="E39" s="59"/>
      <c r="F39" s="4" t="str">
        <f t="shared" si="0"/>
        <v/>
      </c>
      <c r="G39" s="59"/>
      <c r="H39" s="59"/>
      <c r="I39" s="59"/>
      <c r="K39" s="60" t="e">
        <f t="shared" si="1"/>
        <v>#NUM!</v>
      </c>
      <c r="L39" s="60" t="e">
        <f t="shared" si="2"/>
        <v>#NUM!</v>
      </c>
      <c r="M39" s="60" t="e">
        <f t="shared" si="3"/>
        <v>#NUM!</v>
      </c>
      <c r="N39" s="60" t="e">
        <f t="shared" si="4"/>
        <v>#NUM!</v>
      </c>
      <c r="O39" s="60" t="e">
        <f t="shared" si="5"/>
        <v>#NUM!</v>
      </c>
      <c r="P39" s="60" t="e">
        <f t="shared" si="26"/>
        <v>#N/A</v>
      </c>
      <c r="Q39" s="60" t="e">
        <f t="shared" si="6"/>
        <v>#NUM!</v>
      </c>
      <c r="R39" s="60" t="e">
        <f t="shared" si="7"/>
        <v>#NUM!</v>
      </c>
      <c r="S39" s="60" t="e">
        <f t="shared" si="8"/>
        <v>#NUM!</v>
      </c>
      <c r="T39" s="60" t="e">
        <f t="shared" si="9"/>
        <v>#NUM!</v>
      </c>
      <c r="U39" s="60" t="e">
        <f t="shared" si="10"/>
        <v>#N/A</v>
      </c>
      <c r="V39" s="60" t="e">
        <f t="shared" si="11"/>
        <v>#NUM!</v>
      </c>
      <c r="W39" s="60" t="e">
        <f t="shared" si="12"/>
        <v>#NUM!</v>
      </c>
      <c r="X39" s="60" t="e">
        <f t="shared" si="13"/>
        <v>#NUM!</v>
      </c>
      <c r="Y39" s="60" t="e">
        <f t="shared" si="14"/>
        <v>#NUM!</v>
      </c>
      <c r="Z39" s="60" t="e">
        <f t="shared" si="15"/>
        <v>#N/A</v>
      </c>
      <c r="AA39" s="60" t="e">
        <f t="shared" si="16"/>
        <v>#NUM!</v>
      </c>
      <c r="AB39" s="60" t="e">
        <f t="shared" si="17"/>
        <v>#NUM!</v>
      </c>
      <c r="AC39" s="60" t="e">
        <f t="shared" si="18"/>
        <v>#NUM!</v>
      </c>
      <c r="AD39" s="60" t="e">
        <f t="shared" si="19"/>
        <v>#NUM!</v>
      </c>
      <c r="AE39" s="60" t="e">
        <f t="shared" si="20"/>
        <v>#NUM!</v>
      </c>
      <c r="AF39" s="60" t="e">
        <f t="shared" si="21"/>
        <v>#N/A</v>
      </c>
      <c r="AG39" s="60" t="e">
        <f t="shared" si="22"/>
        <v>#NUM!</v>
      </c>
      <c r="AH39" s="60" t="e">
        <f t="shared" si="23"/>
        <v>#NUM!</v>
      </c>
      <c r="AI39" s="60" t="e">
        <f t="shared" si="24"/>
        <v>#NUM!</v>
      </c>
      <c r="AJ39" s="60" t="e">
        <f t="shared" si="25"/>
        <v>#N/A</v>
      </c>
    </row>
    <row r="40" spans="1:36" ht="12.95" customHeight="1" x14ac:dyDescent="0.15">
      <c r="A40" s="59"/>
      <c r="B40" s="77"/>
      <c r="C40" s="77"/>
      <c r="D40" s="59"/>
      <c r="E40" s="59"/>
      <c r="F40" s="4" t="str">
        <f t="shared" si="0"/>
        <v/>
      </c>
      <c r="G40" s="59"/>
      <c r="H40" s="59"/>
      <c r="I40" s="59"/>
      <c r="K40" s="60" t="e">
        <f t="shared" si="1"/>
        <v>#NUM!</v>
      </c>
      <c r="L40" s="60" t="e">
        <f t="shared" si="2"/>
        <v>#NUM!</v>
      </c>
      <c r="M40" s="60" t="e">
        <f t="shared" si="3"/>
        <v>#NUM!</v>
      </c>
      <c r="N40" s="60" t="e">
        <f t="shared" si="4"/>
        <v>#NUM!</v>
      </c>
      <c r="O40" s="60" t="e">
        <f t="shared" si="5"/>
        <v>#NUM!</v>
      </c>
      <c r="P40" s="60" t="e">
        <f t="shared" si="26"/>
        <v>#N/A</v>
      </c>
      <c r="Q40" s="60" t="e">
        <f t="shared" si="6"/>
        <v>#NUM!</v>
      </c>
      <c r="R40" s="60" t="e">
        <f t="shared" si="7"/>
        <v>#NUM!</v>
      </c>
      <c r="S40" s="60" t="e">
        <f t="shared" si="8"/>
        <v>#NUM!</v>
      </c>
      <c r="T40" s="60" t="e">
        <f t="shared" si="9"/>
        <v>#NUM!</v>
      </c>
      <c r="U40" s="60" t="e">
        <f t="shared" si="10"/>
        <v>#N/A</v>
      </c>
      <c r="V40" s="60" t="e">
        <f t="shared" si="11"/>
        <v>#NUM!</v>
      </c>
      <c r="W40" s="60" t="e">
        <f t="shared" si="12"/>
        <v>#NUM!</v>
      </c>
      <c r="X40" s="60" t="e">
        <f t="shared" si="13"/>
        <v>#NUM!</v>
      </c>
      <c r="Y40" s="60" t="e">
        <f t="shared" si="14"/>
        <v>#NUM!</v>
      </c>
      <c r="Z40" s="60" t="e">
        <f t="shared" si="15"/>
        <v>#N/A</v>
      </c>
      <c r="AA40" s="60" t="e">
        <f t="shared" si="16"/>
        <v>#NUM!</v>
      </c>
      <c r="AB40" s="60" t="e">
        <f t="shared" si="17"/>
        <v>#NUM!</v>
      </c>
      <c r="AC40" s="60" t="e">
        <f t="shared" si="18"/>
        <v>#NUM!</v>
      </c>
      <c r="AD40" s="60" t="e">
        <f t="shared" si="19"/>
        <v>#NUM!</v>
      </c>
      <c r="AE40" s="60" t="e">
        <f t="shared" si="20"/>
        <v>#NUM!</v>
      </c>
      <c r="AF40" s="60" t="e">
        <f t="shared" si="21"/>
        <v>#N/A</v>
      </c>
      <c r="AG40" s="60" t="e">
        <f t="shared" si="22"/>
        <v>#NUM!</v>
      </c>
      <c r="AH40" s="60" t="e">
        <f t="shared" si="23"/>
        <v>#NUM!</v>
      </c>
      <c r="AI40" s="60" t="e">
        <f t="shared" si="24"/>
        <v>#NUM!</v>
      </c>
      <c r="AJ40" s="60" t="e">
        <f t="shared" si="25"/>
        <v>#N/A</v>
      </c>
    </row>
    <row r="41" spans="1:36" ht="12.95" customHeight="1" x14ac:dyDescent="0.15">
      <c r="A41" s="59"/>
      <c r="B41" s="77"/>
      <c r="C41" s="77"/>
      <c r="D41" s="59"/>
      <c r="E41" s="59"/>
      <c r="F41" s="4" t="str">
        <f t="shared" si="0"/>
        <v/>
      </c>
      <c r="G41" s="59"/>
      <c r="H41" s="59"/>
      <c r="I41" s="59"/>
      <c r="K41" s="60" t="e">
        <f t="shared" si="1"/>
        <v>#NUM!</v>
      </c>
      <c r="L41" s="60" t="e">
        <f t="shared" si="2"/>
        <v>#NUM!</v>
      </c>
      <c r="M41" s="60" t="e">
        <f t="shared" si="3"/>
        <v>#NUM!</v>
      </c>
      <c r="N41" s="60" t="e">
        <f t="shared" si="4"/>
        <v>#NUM!</v>
      </c>
      <c r="O41" s="60" t="e">
        <f t="shared" si="5"/>
        <v>#NUM!</v>
      </c>
      <c r="P41" s="60" t="e">
        <f t="shared" si="26"/>
        <v>#N/A</v>
      </c>
      <c r="Q41" s="60" t="e">
        <f t="shared" si="6"/>
        <v>#NUM!</v>
      </c>
      <c r="R41" s="60" t="e">
        <f t="shared" si="7"/>
        <v>#NUM!</v>
      </c>
      <c r="S41" s="60" t="e">
        <f t="shared" si="8"/>
        <v>#NUM!</v>
      </c>
      <c r="T41" s="60" t="e">
        <f t="shared" si="9"/>
        <v>#NUM!</v>
      </c>
      <c r="U41" s="60" t="e">
        <f t="shared" si="10"/>
        <v>#N/A</v>
      </c>
      <c r="V41" s="60" t="e">
        <f t="shared" si="11"/>
        <v>#NUM!</v>
      </c>
      <c r="W41" s="60" t="e">
        <f t="shared" si="12"/>
        <v>#NUM!</v>
      </c>
      <c r="X41" s="60" t="e">
        <f t="shared" si="13"/>
        <v>#NUM!</v>
      </c>
      <c r="Y41" s="60" t="e">
        <f t="shared" si="14"/>
        <v>#NUM!</v>
      </c>
      <c r="Z41" s="60" t="e">
        <f t="shared" si="15"/>
        <v>#N/A</v>
      </c>
      <c r="AA41" s="60" t="e">
        <f t="shared" si="16"/>
        <v>#NUM!</v>
      </c>
      <c r="AB41" s="60" t="e">
        <f t="shared" si="17"/>
        <v>#NUM!</v>
      </c>
      <c r="AC41" s="60" t="e">
        <f t="shared" si="18"/>
        <v>#NUM!</v>
      </c>
      <c r="AD41" s="60" t="e">
        <f t="shared" si="19"/>
        <v>#NUM!</v>
      </c>
      <c r="AE41" s="60" t="e">
        <f t="shared" si="20"/>
        <v>#NUM!</v>
      </c>
      <c r="AF41" s="60" t="e">
        <f t="shared" si="21"/>
        <v>#N/A</v>
      </c>
      <c r="AG41" s="60" t="e">
        <f t="shared" si="22"/>
        <v>#NUM!</v>
      </c>
      <c r="AH41" s="60" t="e">
        <f t="shared" si="23"/>
        <v>#NUM!</v>
      </c>
      <c r="AI41" s="60" t="e">
        <f t="shared" si="24"/>
        <v>#NUM!</v>
      </c>
      <c r="AJ41" s="60" t="e">
        <f t="shared" si="25"/>
        <v>#N/A</v>
      </c>
    </row>
    <row r="42" spans="1:36" ht="12.95" customHeight="1" x14ac:dyDescent="0.15">
      <c r="A42" s="59"/>
      <c r="B42" s="77"/>
      <c r="C42" s="77"/>
      <c r="D42" s="59"/>
      <c r="E42" s="59"/>
      <c r="F42" s="4" t="str">
        <f t="shared" si="0"/>
        <v/>
      </c>
      <c r="G42" s="59"/>
      <c r="H42" s="59"/>
      <c r="I42" s="59"/>
      <c r="K42" s="60" t="e">
        <f t="shared" si="1"/>
        <v>#NUM!</v>
      </c>
      <c r="L42" s="60" t="e">
        <f t="shared" si="2"/>
        <v>#NUM!</v>
      </c>
      <c r="M42" s="60" t="e">
        <f t="shared" si="3"/>
        <v>#NUM!</v>
      </c>
      <c r="N42" s="60" t="e">
        <f t="shared" si="4"/>
        <v>#NUM!</v>
      </c>
      <c r="O42" s="60" t="e">
        <f t="shared" si="5"/>
        <v>#NUM!</v>
      </c>
      <c r="P42" s="60" t="e">
        <f t="shared" si="26"/>
        <v>#N/A</v>
      </c>
      <c r="Q42" s="60" t="e">
        <f t="shared" si="6"/>
        <v>#NUM!</v>
      </c>
      <c r="R42" s="60" t="e">
        <f t="shared" si="7"/>
        <v>#NUM!</v>
      </c>
      <c r="S42" s="60" t="e">
        <f t="shared" si="8"/>
        <v>#NUM!</v>
      </c>
      <c r="T42" s="60" t="e">
        <f t="shared" si="9"/>
        <v>#NUM!</v>
      </c>
      <c r="U42" s="60" t="e">
        <f t="shared" si="10"/>
        <v>#N/A</v>
      </c>
      <c r="V42" s="60" t="e">
        <f t="shared" si="11"/>
        <v>#NUM!</v>
      </c>
      <c r="W42" s="60" t="e">
        <f t="shared" si="12"/>
        <v>#NUM!</v>
      </c>
      <c r="X42" s="60" t="e">
        <f t="shared" si="13"/>
        <v>#NUM!</v>
      </c>
      <c r="Y42" s="60" t="e">
        <f t="shared" si="14"/>
        <v>#NUM!</v>
      </c>
      <c r="Z42" s="60" t="e">
        <f t="shared" si="15"/>
        <v>#N/A</v>
      </c>
      <c r="AA42" s="60" t="e">
        <f t="shared" si="16"/>
        <v>#NUM!</v>
      </c>
      <c r="AB42" s="60" t="e">
        <f t="shared" si="17"/>
        <v>#NUM!</v>
      </c>
      <c r="AC42" s="60" t="e">
        <f t="shared" si="18"/>
        <v>#NUM!</v>
      </c>
      <c r="AD42" s="60" t="e">
        <f t="shared" si="19"/>
        <v>#NUM!</v>
      </c>
      <c r="AE42" s="60" t="e">
        <f t="shared" si="20"/>
        <v>#NUM!</v>
      </c>
      <c r="AF42" s="60" t="e">
        <f t="shared" si="21"/>
        <v>#N/A</v>
      </c>
      <c r="AG42" s="60" t="e">
        <f t="shared" si="22"/>
        <v>#NUM!</v>
      </c>
      <c r="AH42" s="60" t="e">
        <f t="shared" si="23"/>
        <v>#NUM!</v>
      </c>
      <c r="AI42" s="60" t="e">
        <f t="shared" si="24"/>
        <v>#NUM!</v>
      </c>
      <c r="AJ42" s="60" t="e">
        <f t="shared" si="25"/>
        <v>#N/A</v>
      </c>
    </row>
    <row r="43" spans="1:36" ht="12.95" customHeight="1" x14ac:dyDescent="0.15">
      <c r="A43" s="59"/>
      <c r="B43" s="77"/>
      <c r="C43" s="77"/>
      <c r="D43" s="59"/>
      <c r="E43" s="59"/>
      <c r="F43" s="4" t="str">
        <f t="shared" si="0"/>
        <v/>
      </c>
      <c r="G43" s="59"/>
      <c r="H43" s="59"/>
      <c r="I43" s="59"/>
      <c r="K43" s="60" t="e">
        <f t="shared" si="1"/>
        <v>#NUM!</v>
      </c>
      <c r="L43" s="60" t="e">
        <f t="shared" si="2"/>
        <v>#NUM!</v>
      </c>
      <c r="M43" s="60" t="e">
        <f t="shared" si="3"/>
        <v>#NUM!</v>
      </c>
      <c r="N43" s="60" t="e">
        <f t="shared" si="4"/>
        <v>#NUM!</v>
      </c>
      <c r="O43" s="60" t="e">
        <f t="shared" si="5"/>
        <v>#NUM!</v>
      </c>
      <c r="P43" s="60" t="e">
        <f t="shared" si="26"/>
        <v>#N/A</v>
      </c>
      <c r="Q43" s="60" t="e">
        <f t="shared" si="6"/>
        <v>#NUM!</v>
      </c>
      <c r="R43" s="60" t="e">
        <f t="shared" si="7"/>
        <v>#NUM!</v>
      </c>
      <c r="S43" s="60" t="e">
        <f t="shared" si="8"/>
        <v>#NUM!</v>
      </c>
      <c r="T43" s="60" t="e">
        <f t="shared" si="9"/>
        <v>#NUM!</v>
      </c>
      <c r="U43" s="60" t="e">
        <f t="shared" si="10"/>
        <v>#N/A</v>
      </c>
      <c r="V43" s="60" t="e">
        <f t="shared" si="11"/>
        <v>#NUM!</v>
      </c>
      <c r="W43" s="60" t="e">
        <f t="shared" si="12"/>
        <v>#NUM!</v>
      </c>
      <c r="X43" s="60" t="e">
        <f t="shared" si="13"/>
        <v>#NUM!</v>
      </c>
      <c r="Y43" s="60" t="e">
        <f t="shared" si="14"/>
        <v>#NUM!</v>
      </c>
      <c r="Z43" s="60" t="e">
        <f t="shared" si="15"/>
        <v>#N/A</v>
      </c>
      <c r="AA43" s="60" t="e">
        <f t="shared" si="16"/>
        <v>#NUM!</v>
      </c>
      <c r="AB43" s="60" t="e">
        <f t="shared" si="17"/>
        <v>#NUM!</v>
      </c>
      <c r="AC43" s="60" t="e">
        <f t="shared" si="18"/>
        <v>#NUM!</v>
      </c>
      <c r="AD43" s="60" t="e">
        <f t="shared" si="19"/>
        <v>#NUM!</v>
      </c>
      <c r="AE43" s="60" t="e">
        <f t="shared" si="20"/>
        <v>#NUM!</v>
      </c>
      <c r="AF43" s="60" t="e">
        <f t="shared" si="21"/>
        <v>#N/A</v>
      </c>
      <c r="AG43" s="60" t="e">
        <f t="shared" si="22"/>
        <v>#NUM!</v>
      </c>
      <c r="AH43" s="60" t="e">
        <f t="shared" si="23"/>
        <v>#NUM!</v>
      </c>
      <c r="AI43" s="60" t="e">
        <f t="shared" si="24"/>
        <v>#NUM!</v>
      </c>
      <c r="AJ43" s="60" t="e">
        <f t="shared" si="25"/>
        <v>#N/A</v>
      </c>
    </row>
    <row r="44" spans="1:36" ht="12.95" customHeight="1" x14ac:dyDescent="0.15">
      <c r="A44" s="9"/>
      <c r="B44" s="10"/>
      <c r="C44" s="10"/>
      <c r="D44" s="9"/>
      <c r="E44" s="9"/>
      <c r="F44" s="9"/>
      <c r="G44" s="9"/>
      <c r="H44" s="10"/>
      <c r="I44" s="10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</row>
    <row r="45" spans="1:36" ht="12.95" customHeight="1" x14ac:dyDescent="0.15">
      <c r="A45" s="12" t="s">
        <v>16</v>
      </c>
      <c r="B45" s="13"/>
      <c r="C45" s="13"/>
      <c r="D45" s="12"/>
      <c r="E45" s="12"/>
      <c r="F45" s="12"/>
      <c r="G45" s="12"/>
      <c r="H45" s="13"/>
      <c r="I45" s="14" t="s">
        <v>17</v>
      </c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</row>
    <row r="46" spans="1:36" ht="12.95" customHeight="1" x14ac:dyDescent="0.15">
      <c r="A46" s="72"/>
      <c r="B46" s="73"/>
      <c r="C46" s="59" t="s">
        <v>18</v>
      </c>
      <c r="D46" s="59" t="s">
        <v>19</v>
      </c>
      <c r="E46" s="59" t="s">
        <v>20</v>
      </c>
      <c r="F46" s="11"/>
      <c r="G46" s="5" t="s">
        <v>21</v>
      </c>
      <c r="H46" s="13"/>
      <c r="I46" s="74" t="s">
        <v>170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</row>
    <row r="47" spans="1:36" ht="12.95" customHeight="1" x14ac:dyDescent="0.15">
      <c r="A47" s="70" t="s">
        <v>22</v>
      </c>
      <c r="B47" s="71"/>
      <c r="C47" s="15">
        <f>E47-D47</f>
        <v>26</v>
      </c>
      <c r="D47" s="15">
        <f>COUNTIF(G4:G43,"*下層*")</f>
        <v>0</v>
      </c>
      <c r="E47" s="15">
        <f>COUNTA(A4:A43)</f>
        <v>26</v>
      </c>
      <c r="F47" s="11"/>
      <c r="G47" s="16">
        <f>C47*100</f>
        <v>2600</v>
      </c>
      <c r="H47" s="13"/>
      <c r="I47" s="75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</row>
    <row r="48" spans="1:36" ht="12.95" customHeight="1" x14ac:dyDescent="0.15">
      <c r="A48" s="70" t="s">
        <v>23</v>
      </c>
      <c r="B48" s="71"/>
      <c r="C48" s="15">
        <f>ROUND(SUMIF(G7:G43,"&lt;&gt;*下層*",E4:E43)/C47,0)</f>
        <v>11</v>
      </c>
      <c r="D48" s="15" t="str">
        <f>IF(D47&gt;0,ROUND(SUMIF(G4:G43,"*下層*",E4:E43)/D47,0),"")</f>
        <v/>
      </c>
      <c r="E48" s="15">
        <f>ROUND(SUM(E4:E43)/E47,0)</f>
        <v>11</v>
      </c>
      <c r="F48" s="14"/>
      <c r="G48" s="16">
        <f>C48</f>
        <v>11</v>
      </c>
      <c r="H48" s="14"/>
      <c r="I48" s="75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</row>
    <row r="49" spans="1:36" ht="12.95" customHeight="1" x14ac:dyDescent="0.15">
      <c r="A49" s="70" t="s">
        <v>24</v>
      </c>
      <c r="B49" s="71"/>
      <c r="C49" s="15">
        <f>ROUND(SUMIF(G7:G43,"&lt;&gt;*下層*",D4:D43)/C47,0)</f>
        <v>13</v>
      </c>
      <c r="D49" s="15" t="str">
        <f>IF(D47&gt;0,ROUND(SUMIF(G4:G43,"*下層*",D4:D43)/D47,0),"")</f>
        <v/>
      </c>
      <c r="E49" s="15">
        <f>ROUND(SUM(D4:D43)/E47,0)</f>
        <v>13</v>
      </c>
      <c r="F49" s="14"/>
      <c r="G49" s="16">
        <f>C49</f>
        <v>13</v>
      </c>
      <c r="H49" s="14"/>
      <c r="I49" s="75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</row>
    <row r="50" spans="1:36" ht="12.95" customHeight="1" x14ac:dyDescent="0.15">
      <c r="A50" s="70" t="s">
        <v>25</v>
      </c>
      <c r="B50" s="71"/>
      <c r="C50" s="4">
        <f>E50-D50</f>
        <v>2.3099999999999996</v>
      </c>
      <c r="D50" s="17">
        <f>SUMIF(G4:G43,"*下層*",F4:F43)</f>
        <v>0</v>
      </c>
      <c r="E50" s="4">
        <f>SUM(F4:F43)</f>
        <v>2.3099999999999996</v>
      </c>
      <c r="F50" s="14"/>
      <c r="G50" s="18">
        <f>C50*100</f>
        <v>230.99999999999997</v>
      </c>
      <c r="H50" s="14"/>
      <c r="I50" s="75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 spans="1:36" ht="12.95" customHeight="1" x14ac:dyDescent="0.15">
      <c r="A51" s="12"/>
      <c r="B51" s="13"/>
      <c r="C51" s="13"/>
      <c r="D51" s="12"/>
      <c r="E51" s="12"/>
      <c r="F51" s="12"/>
      <c r="G51" s="19" t="str">
        <f>"形状比＝"&amp;ROUND(G48/G49*100,0)&amp;"、Sr＝"&amp;ROUND((10000/G47)^0.5/G48*100,0)</f>
        <v>形状比＝85、Sr＝18</v>
      </c>
      <c r="H51" s="13"/>
      <c r="I51" s="75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 spans="1:36" ht="12.95" customHeight="1" x14ac:dyDescent="0.15">
      <c r="A52" s="12" t="s">
        <v>26</v>
      </c>
      <c r="B52" s="13"/>
      <c r="C52" s="13"/>
      <c r="D52" s="12"/>
      <c r="E52" s="12"/>
      <c r="F52" s="12"/>
      <c r="G52" s="12"/>
      <c r="H52" s="13"/>
      <c r="I52" s="75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1:36" ht="12.95" customHeight="1" x14ac:dyDescent="0.15">
      <c r="A53" s="72"/>
      <c r="B53" s="73"/>
      <c r="C53" s="59" t="s">
        <v>18</v>
      </c>
      <c r="D53" s="59" t="s">
        <v>19</v>
      </c>
      <c r="E53" s="59" t="s">
        <v>20</v>
      </c>
      <c r="F53" s="11"/>
      <c r="G53" s="5" t="s">
        <v>21</v>
      </c>
      <c r="H53" s="13"/>
      <c r="I53" s="75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</row>
    <row r="54" spans="1:36" ht="12.95" customHeight="1" x14ac:dyDescent="0.15">
      <c r="A54" s="70" t="s">
        <v>27</v>
      </c>
      <c r="B54" s="71"/>
      <c r="C54" s="15">
        <f>COUNTIF(H4:H43,"○")</f>
        <v>19</v>
      </c>
      <c r="D54" s="15">
        <f>COUNTIF(H4:H43,"▲")</f>
        <v>0</v>
      </c>
      <c r="E54" s="15">
        <f>COUNTA(H4:H43)</f>
        <v>19</v>
      </c>
      <c r="F54" s="11"/>
      <c r="G54" s="16">
        <f>C54*100</f>
        <v>1900</v>
      </c>
      <c r="H54" s="13"/>
      <c r="I54" s="75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</row>
    <row r="55" spans="1:36" ht="12.95" customHeight="1" x14ac:dyDescent="0.15">
      <c r="A55" s="70" t="s">
        <v>23</v>
      </c>
      <c r="B55" s="71"/>
      <c r="C55" s="15">
        <f>IF(C54&gt;0,ROUND(SUMIF(H4:H43,"○",E4:E43)/C54,0),"")</f>
        <v>10</v>
      </c>
      <c r="D55" s="15" t="str">
        <f>IF(D54&gt;0,ROUND(SUMIF(H4:H43,"▲",E4:E43)/D54,0),"")</f>
        <v/>
      </c>
      <c r="E55" s="15">
        <f>ROUND(SUMIF(H4:H43,"*",E4:E43)/E54,0)</f>
        <v>10</v>
      </c>
      <c r="F55" s="14"/>
      <c r="G55" s="16">
        <f>C55</f>
        <v>10</v>
      </c>
      <c r="H55" s="14"/>
      <c r="I55" s="75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 spans="1:36" ht="12.95" customHeight="1" x14ac:dyDescent="0.15">
      <c r="A56" s="70" t="s">
        <v>24</v>
      </c>
      <c r="B56" s="71"/>
      <c r="C56" s="15">
        <f>IF(C54&gt;0,ROUND(SUMIF(H4:H43,"○",D4:D43)/C54,0),"")</f>
        <v>11</v>
      </c>
      <c r="D56" s="15" t="str">
        <f>IF(D54&gt;0,ROUND(SUMIF(H4:H43,"▲",D4:D43)/D54,0),"")</f>
        <v/>
      </c>
      <c r="E56" s="15">
        <f>ROUND(SUMIF(H4:H43,"*",D4:D43)/E54,0)</f>
        <v>11</v>
      </c>
      <c r="F56" s="14"/>
      <c r="G56" s="16">
        <f>C56</f>
        <v>11</v>
      </c>
      <c r="H56" s="14"/>
      <c r="I56" s="75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</row>
    <row r="57" spans="1:36" ht="12.95" customHeight="1" x14ac:dyDescent="0.15">
      <c r="A57" s="70" t="s">
        <v>25</v>
      </c>
      <c r="B57" s="71"/>
      <c r="C57" s="17">
        <f>SUMIF(H4:H43,"○",F4:F43)</f>
        <v>1.1600000000000004</v>
      </c>
      <c r="D57" s="17">
        <f>SUMIF(H4:H43,"▲",F4:F43)</f>
        <v>0</v>
      </c>
      <c r="E57" s="17">
        <f>SUM(C57:D57)</f>
        <v>1.1600000000000004</v>
      </c>
      <c r="F57" s="14"/>
      <c r="G57" s="20">
        <f>C57*100</f>
        <v>116.00000000000004</v>
      </c>
      <c r="H57" s="14"/>
      <c r="I57" s="75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</row>
    <row r="58" spans="1:36" ht="12.95" customHeight="1" x14ac:dyDescent="0.15">
      <c r="A58" s="12"/>
      <c r="B58" s="13"/>
      <c r="C58" s="13"/>
      <c r="D58" s="12"/>
      <c r="E58" s="12"/>
      <c r="F58" s="12"/>
      <c r="G58" s="12"/>
      <c r="H58" s="13"/>
      <c r="I58" s="75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</row>
    <row r="59" spans="1:36" ht="12.95" customHeight="1" x14ac:dyDescent="0.15">
      <c r="A59" s="12" t="s">
        <v>28</v>
      </c>
      <c r="B59" s="13"/>
      <c r="C59" s="13"/>
      <c r="D59" s="12"/>
      <c r="E59" s="12"/>
      <c r="F59" s="12"/>
      <c r="G59" s="11"/>
      <c r="H59" s="11"/>
      <c r="I59" s="75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</row>
    <row r="60" spans="1:36" ht="12.95" customHeight="1" x14ac:dyDescent="0.15">
      <c r="A60" s="72"/>
      <c r="B60" s="73"/>
      <c r="C60" s="59" t="s">
        <v>18</v>
      </c>
      <c r="D60" s="59" t="s">
        <v>19</v>
      </c>
      <c r="E60" s="59" t="s">
        <v>20</v>
      </c>
      <c r="F60" s="11"/>
      <c r="G60" s="14"/>
      <c r="H60" s="11"/>
      <c r="I60" s="75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</row>
    <row r="61" spans="1:36" ht="12.95" customHeight="1" x14ac:dyDescent="0.15">
      <c r="A61" s="70" t="s">
        <v>29</v>
      </c>
      <c r="B61" s="71"/>
      <c r="C61" s="21">
        <f>ROUND(C54/C47*100,1)</f>
        <v>73.099999999999994</v>
      </c>
      <c r="D61" s="21" t="str">
        <f>IF(D47&gt;0,ROUND(D54/D47*100,1),"")</f>
        <v/>
      </c>
      <c r="E61" s="21">
        <f>ROUND(E54/E47*100,1)</f>
        <v>73.099999999999994</v>
      </c>
      <c r="F61" s="11"/>
      <c r="G61" s="14"/>
      <c r="H61" s="11"/>
      <c r="I61" s="76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</row>
    <row r="62" spans="1:36" ht="12.95" customHeight="1" x14ac:dyDescent="0.15">
      <c r="A62" s="70" t="s">
        <v>30</v>
      </c>
      <c r="B62" s="71"/>
      <c r="C62" s="21">
        <f>ROUND(C57/C50*100,1)</f>
        <v>50.2</v>
      </c>
      <c r="D62" s="21" t="str">
        <f>IF(D47&gt;0,ROUND(D57/D50*100,1),"")</f>
        <v/>
      </c>
      <c r="E62" s="21">
        <f>ROUND(E57/E50*100,1)</f>
        <v>50.2</v>
      </c>
      <c r="F62" s="11"/>
      <c r="G62" s="11"/>
      <c r="H62" s="11"/>
      <c r="I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</row>
    <row r="63" spans="1:36" ht="12.95" customHeight="1" x14ac:dyDescent="0.15">
      <c r="A63" s="22"/>
      <c r="B63" s="22"/>
      <c r="C63" s="22"/>
      <c r="D63" s="22"/>
      <c r="E63" s="22"/>
      <c r="F63" s="22"/>
      <c r="G63" s="22"/>
      <c r="H63" s="22"/>
      <c r="I63" s="22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</row>
    <row r="64" spans="1:36" ht="12.95" customHeight="1" x14ac:dyDescent="0.15">
      <c r="A64" s="12" t="s">
        <v>31</v>
      </c>
      <c r="B64" s="13"/>
      <c r="C64" s="13"/>
      <c r="D64" s="12"/>
      <c r="E64" s="12"/>
      <c r="F64" s="12"/>
      <c r="G64" s="12"/>
      <c r="H64" s="22"/>
      <c r="I64" s="22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</row>
    <row r="65" spans="1:36" ht="12.95" customHeight="1" x14ac:dyDescent="0.15">
      <c r="A65" s="72"/>
      <c r="B65" s="73"/>
      <c r="C65" s="59" t="s">
        <v>18</v>
      </c>
      <c r="D65" s="59" t="s">
        <v>19</v>
      </c>
      <c r="E65" s="59" t="s">
        <v>20</v>
      </c>
      <c r="F65" s="11"/>
      <c r="G65" s="5" t="s">
        <v>21</v>
      </c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</row>
    <row r="66" spans="1:36" ht="12.95" customHeight="1" x14ac:dyDescent="0.15">
      <c r="A66" s="70" t="s">
        <v>22</v>
      </c>
      <c r="B66" s="71"/>
      <c r="C66" s="15">
        <f>C47-C54</f>
        <v>7</v>
      </c>
      <c r="D66" s="15">
        <f>D47-D54</f>
        <v>0</v>
      </c>
      <c r="E66" s="15">
        <f>SUM(C66:D66)</f>
        <v>7</v>
      </c>
      <c r="F66" s="11"/>
      <c r="G66" s="16">
        <f>C66*100</f>
        <v>700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</row>
    <row r="67" spans="1:36" ht="12.95" customHeight="1" x14ac:dyDescent="0.15">
      <c r="A67" s="70" t="s">
        <v>23</v>
      </c>
      <c r="B67" s="71"/>
      <c r="C67" s="15">
        <f>IF(C66&gt;0,ROUND(SUMIFS(E4:E43,G4:G43,"&lt;&gt;*下層*",H4:H43,"")/C66,0),"")</f>
        <v>14</v>
      </c>
      <c r="D67" s="15" t="str">
        <f>IF(D66&gt;0,ROUND(SUMIFS(E4:E43,G7:G43,"*下層*",H4:H43,"")/D66,0),"")</f>
        <v/>
      </c>
      <c r="E67" s="15">
        <f>IF(E66&gt;0,ROUND(SUMIF(H4:H43,"",E4:E43)/E66,0),"")</f>
        <v>14</v>
      </c>
      <c r="F67" s="14"/>
      <c r="G67" s="16">
        <f>C67</f>
        <v>14</v>
      </c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</row>
    <row r="68" spans="1:36" ht="12.95" customHeight="1" x14ac:dyDescent="0.15">
      <c r="A68" s="70" t="s">
        <v>24</v>
      </c>
      <c r="B68" s="71"/>
      <c r="C68" s="15">
        <f>IF(C66&gt;0,ROUND(SUMIFS(D4:D43,G4:G43,"&lt;&gt;*下層*",H4:H43,"")/C66,0),"")</f>
        <v>17</v>
      </c>
      <c r="D68" s="15" t="str">
        <f>IF(D66&gt;0,ROUND(SUMIFS(D4:D43,G7:G43,"*下層*",H4:H43,"")/D66,0),"")</f>
        <v/>
      </c>
      <c r="E68" s="15">
        <f>IF(E66&gt;0,ROUND(SUMIF(H4:H43,"",D4:D43)/E66,0),"")</f>
        <v>17</v>
      </c>
      <c r="F68" s="14"/>
      <c r="G68" s="16">
        <f>C68</f>
        <v>17</v>
      </c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</row>
    <row r="69" spans="1:36" ht="12.95" customHeight="1" x14ac:dyDescent="0.15">
      <c r="A69" s="70" t="s">
        <v>25</v>
      </c>
      <c r="B69" s="71"/>
      <c r="C69" s="4">
        <f>C50-C57</f>
        <v>1.1499999999999992</v>
      </c>
      <c r="D69" s="17" t="str">
        <f>IF(D66&gt;0,D50-D57,"")</f>
        <v/>
      </c>
      <c r="E69" s="4">
        <f>SUM(C69:D69)</f>
        <v>1.1499999999999992</v>
      </c>
      <c r="F69" s="14"/>
      <c r="G69" s="18">
        <f>C69*100</f>
        <v>114.99999999999993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</row>
    <row r="70" spans="1:36" x14ac:dyDescent="0.15">
      <c r="G70" s="19" t="str">
        <f>"形状比＝"&amp;ROUND(G67/G68*100,0)&amp;"、Sr＝"&amp;ROUND((10000/G66)^0.5/G67*100,0)</f>
        <v>形状比＝82、Sr＝27</v>
      </c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</row>
    <row r="71" spans="1:36" x14ac:dyDescent="0.15"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</row>
    <row r="72" spans="1:36" x14ac:dyDescent="0.15"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</row>
    <row r="73" spans="1:36" x14ac:dyDescent="0.15"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</row>
    <row r="74" spans="1:36" x14ac:dyDescent="0.15"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</row>
    <row r="75" spans="1:36" x14ac:dyDescent="0.15"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</row>
    <row r="76" spans="1:36" x14ac:dyDescent="0.15"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</row>
    <row r="77" spans="1:36" x14ac:dyDescent="0.15"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</row>
    <row r="78" spans="1:36" x14ac:dyDescent="0.15"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</row>
    <row r="79" spans="1:36" x14ac:dyDescent="0.15"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</row>
    <row r="80" spans="1:36" x14ac:dyDescent="0.15"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</row>
    <row r="81" spans="11:36" x14ac:dyDescent="0.15"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</row>
    <row r="82" spans="11:36" x14ac:dyDescent="0.15"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</row>
    <row r="83" spans="11:36" x14ac:dyDescent="0.15"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1:36" x14ac:dyDescent="0.15"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</row>
    <row r="85" spans="11:36" x14ac:dyDescent="0.15"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</row>
    <row r="86" spans="11:36" x14ac:dyDescent="0.15"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</row>
    <row r="87" spans="11:36" x14ac:dyDescent="0.15"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</row>
    <row r="88" spans="11:36" x14ac:dyDescent="0.15"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</row>
    <row r="89" spans="11:36" x14ac:dyDescent="0.15"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</row>
    <row r="90" spans="11:36" x14ac:dyDescent="0.15"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</row>
    <row r="91" spans="11:36" x14ac:dyDescent="0.15"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</row>
    <row r="92" spans="11:36" x14ac:dyDescent="0.15"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</row>
    <row r="93" spans="11:36" x14ac:dyDescent="0.15"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</row>
    <row r="94" spans="11:36" x14ac:dyDescent="0.15"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</row>
    <row r="95" spans="11:36" x14ac:dyDescent="0.15"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</row>
    <row r="96" spans="11:36" x14ac:dyDescent="0.15"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</row>
    <row r="97" spans="11:36" x14ac:dyDescent="0.15"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</row>
    <row r="98" spans="11:36" x14ac:dyDescent="0.15"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1:36" x14ac:dyDescent="0.15"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1:36" x14ac:dyDescent="0.15"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</row>
    <row r="101" spans="11:36" x14ac:dyDescent="0.15"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</row>
    <row r="102" spans="11:36" x14ac:dyDescent="0.15"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</row>
    <row r="103" spans="11:36" x14ac:dyDescent="0.15"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</row>
    <row r="104" spans="11:36" x14ac:dyDescent="0.15"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</row>
    <row r="105" spans="11:36" x14ac:dyDescent="0.15"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</row>
    <row r="106" spans="11:36" x14ac:dyDescent="0.15"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</row>
    <row r="107" spans="11:36" x14ac:dyDescent="0.15"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</row>
    <row r="108" spans="11:36" x14ac:dyDescent="0.15"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</row>
    <row r="109" spans="11:36" x14ac:dyDescent="0.15"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</row>
    <row r="110" spans="11:36" x14ac:dyDescent="0.15"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</row>
    <row r="111" spans="11:36" x14ac:dyDescent="0.15"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</row>
    <row r="112" spans="11:36" x14ac:dyDescent="0.15"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</row>
    <row r="113" spans="11:36" x14ac:dyDescent="0.15"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</row>
    <row r="114" spans="11:36" x14ac:dyDescent="0.15"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</row>
    <row r="115" spans="11:36" x14ac:dyDescent="0.15"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</row>
    <row r="116" spans="11:36" x14ac:dyDescent="0.15"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</row>
    <row r="117" spans="11:36" x14ac:dyDescent="0.15"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</row>
    <row r="118" spans="11:36" x14ac:dyDescent="0.15"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</row>
    <row r="119" spans="11:36" x14ac:dyDescent="0.15"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</row>
    <row r="120" spans="11:36" x14ac:dyDescent="0.15"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</row>
  </sheetData>
  <autoFilter ref="A3:I43">
    <filterColumn colId="1" showButton="0"/>
  </autoFilter>
  <mergeCells count="67">
    <mergeCell ref="B7:C7"/>
    <mergeCell ref="A2:G2"/>
    <mergeCell ref="H2:I2"/>
    <mergeCell ref="K2:P2"/>
    <mergeCell ref="Q2:U2"/>
    <mergeCell ref="AG2:AJ2"/>
    <mergeCell ref="B3:C3"/>
    <mergeCell ref="B4:C4"/>
    <mergeCell ref="B5:C5"/>
    <mergeCell ref="B6:C6"/>
    <mergeCell ref="V2:Z2"/>
    <mergeCell ref="AA2:AF2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46:B46"/>
    <mergeCell ref="I46:I61"/>
    <mergeCell ref="A47:B47"/>
    <mergeCell ref="A48:B48"/>
    <mergeCell ref="A49:B49"/>
    <mergeCell ref="A50:B50"/>
    <mergeCell ref="A53:B53"/>
    <mergeCell ref="A54:B54"/>
    <mergeCell ref="A55:B55"/>
    <mergeCell ref="A56:B56"/>
    <mergeCell ref="A67:B67"/>
    <mergeCell ref="A68:B68"/>
    <mergeCell ref="A69:B69"/>
    <mergeCell ref="A57:B57"/>
    <mergeCell ref="A60:B60"/>
    <mergeCell ref="A61:B61"/>
    <mergeCell ref="A62:B62"/>
    <mergeCell ref="A65:B65"/>
    <mergeCell ref="A66:B66"/>
  </mergeCells>
  <phoneticPr fontId="3"/>
  <conditionalFormatting sqref="K4:K43">
    <cfRule type="expression" dxfId="31" priority="16" stopIfTrue="1">
      <formula>AND(($H4="スギ"),(#REF!&lt;12))</formula>
    </cfRule>
  </conditionalFormatting>
  <conditionalFormatting sqref="L4:L43">
    <cfRule type="expression" dxfId="30" priority="15" stopIfTrue="1">
      <formula>AND(($H4="スギ"),(#REF!&lt;22),(#REF!&gt;=12))</formula>
    </cfRule>
  </conditionalFormatting>
  <conditionalFormatting sqref="M4:M43">
    <cfRule type="expression" dxfId="29" priority="14" stopIfTrue="1">
      <formula>AND(($H4="スギ"),(#REF!&lt;32),(#REF!&gt;=22))</formula>
    </cfRule>
  </conditionalFormatting>
  <conditionalFormatting sqref="N4:N43">
    <cfRule type="expression" dxfId="28" priority="13" stopIfTrue="1">
      <formula>AND(($H4="スギ"),(#REF!&lt;42),(#REF!&gt;=32))</formula>
    </cfRule>
  </conditionalFormatting>
  <conditionalFormatting sqref="U4:U43 Z4:AF43 AJ4:AJ43 O4:P43">
    <cfRule type="expression" dxfId="27" priority="12" stopIfTrue="1">
      <formula>AND(($H4="スギ"),(#REF!&gt;=42))</formula>
    </cfRule>
  </conditionalFormatting>
  <conditionalFormatting sqref="Q4:Q43 AA4:AA43">
    <cfRule type="expression" dxfId="26" priority="11" stopIfTrue="1">
      <formula>AND(($H4="ヒノキ"),(#REF!&lt;12))</formula>
    </cfRule>
  </conditionalFormatting>
  <conditionalFormatting sqref="R4:R43 AB4:AE43">
    <cfRule type="expression" dxfId="25" priority="10" stopIfTrue="1">
      <formula>AND(($H4="ヒノキ"),(#REF!&lt;22),(#REF!&gt;=12))</formula>
    </cfRule>
  </conditionalFormatting>
  <conditionalFormatting sqref="S4:S43">
    <cfRule type="expression" dxfId="24" priority="9" stopIfTrue="1">
      <formula>AND(($H4="ヒノキ"),(#REF!&lt;32),(#REF!&gt;=22))</formula>
    </cfRule>
  </conditionalFormatting>
  <conditionalFormatting sqref="T4:U43 Z4:AF43 AJ4:AJ43">
    <cfRule type="expression" dxfId="23" priority="8" stopIfTrue="1">
      <formula>AND(($H4="ヒノキ"),(#REF!&gt;=32))</formula>
    </cfRule>
  </conditionalFormatting>
  <conditionalFormatting sqref="V4:V43 AA4:AA43">
    <cfRule type="expression" dxfId="22" priority="7" stopIfTrue="1">
      <formula>AND(($H4="アカマツ"),(#REF!&lt;12))</formula>
    </cfRule>
  </conditionalFormatting>
  <conditionalFormatting sqref="W4:W43 AB4:AB43">
    <cfRule type="expression" dxfId="21" priority="6" stopIfTrue="1">
      <formula>AND(($H4="アカマツ"),(#REF!&lt;22),(#REF!&gt;=12))</formula>
    </cfRule>
  </conditionalFormatting>
  <conditionalFormatting sqref="X4:X43 AC4:AC43">
    <cfRule type="expression" dxfId="20" priority="5" stopIfTrue="1">
      <formula>AND(($H4="アカマツ"),(#REF!&lt;42),(#REF!&gt;=22))</formula>
    </cfRule>
  </conditionalFormatting>
  <conditionalFormatting sqref="Y4:AF43 AJ4:AJ43">
    <cfRule type="expression" dxfId="19" priority="4" stopIfTrue="1">
      <formula>AND(($H4="アカマツ"),(#REF!&gt;=42))</formula>
    </cfRule>
  </conditionalFormatting>
  <conditionalFormatting sqref="AG4:AG43">
    <cfRule type="expression" dxfId="18" priority="3" stopIfTrue="1">
      <formula>AND(($H4&lt;&gt;"スギ"),($H4&lt;&gt;"ヒノキ"),($H4&lt;&gt;"アカマツ"),(#REF!&lt;12))</formula>
    </cfRule>
  </conditionalFormatting>
  <conditionalFormatting sqref="AH4:AH43">
    <cfRule type="expression" dxfId="17" priority="2" stopIfTrue="1">
      <formula>AND(($H4&lt;&gt;"スギ"),($H4&lt;&gt;"ヒノキ"),($H4&lt;&gt;"アカマツ"),(#REF!&lt;42),(#REF!&gt;=12))</formula>
    </cfRule>
  </conditionalFormatting>
  <conditionalFormatting sqref="AI4:AJ43">
    <cfRule type="expression" dxfId="16" priority="1" stopIfTrue="1">
      <formula>AND(($H4&lt;&gt;"スギ"),($H4&lt;&gt;"ヒノキ"),($H4&lt;&gt;"アカマツ"),(#REF!&gt;=42))</formula>
    </cfRule>
  </conditionalFormatting>
  <pageMargins left="1.1023622047244095" right="0.19685039370078741" top="0.27559055118110237" bottom="0.31496062992125984" header="0.15748031496062992" footer="0.23622047244094491"/>
  <pageSetup paperSize="9" scale="90" orientation="portrait" blackAndWhite="1" r:id="rId1"/>
  <headerFooter alignWithMargins="0">
    <oddHeader>&amp;R&amp;P</oddHead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96"/>
  <sheetViews>
    <sheetView tabSelected="1" topLeftCell="A10" zoomScaleNormal="100" zoomScaleSheetLayoutView="100" workbookViewId="0">
      <selection activeCell="J6" sqref="J6"/>
    </sheetView>
  </sheetViews>
  <sheetFormatPr defaultColWidth="8.5" defaultRowHeight="12" x14ac:dyDescent="0.15"/>
  <cols>
    <col min="1" max="11" width="8.5" style="11" customWidth="1"/>
    <col min="12" max="14" width="7.625" style="11" customWidth="1"/>
    <col min="15" max="16384" width="8.5" style="11"/>
  </cols>
  <sheetData>
    <row r="1" spans="1:21" ht="24" customHeight="1" x14ac:dyDescent="0.15">
      <c r="A1" s="91" t="s">
        <v>33</v>
      </c>
      <c r="B1" s="91"/>
      <c r="C1" s="92"/>
      <c r="D1" s="93" t="s">
        <v>181</v>
      </c>
      <c r="E1" s="94"/>
      <c r="F1" s="94"/>
      <c r="G1" s="95"/>
    </row>
    <row r="2" spans="1:21" ht="24" customHeight="1" x14ac:dyDescent="0.15">
      <c r="A2" s="91" t="s">
        <v>34</v>
      </c>
      <c r="B2" s="91"/>
      <c r="C2" s="92"/>
      <c r="D2" s="50" t="s">
        <v>182</v>
      </c>
      <c r="E2" s="50" t="s">
        <v>184</v>
      </c>
      <c r="F2" s="50" t="s">
        <v>185</v>
      </c>
      <c r="G2" s="50" t="s">
        <v>186</v>
      </c>
      <c r="H2" s="50" t="s">
        <v>187</v>
      </c>
      <c r="I2" s="50" t="s">
        <v>188</v>
      </c>
      <c r="J2" s="50" t="s">
        <v>189</v>
      </c>
    </row>
    <row r="3" spans="1:21" ht="24" customHeight="1" x14ac:dyDescent="0.15">
      <c r="A3" s="91" t="s">
        <v>35</v>
      </c>
      <c r="B3" s="91"/>
      <c r="C3" s="92"/>
      <c r="D3" s="24" t="s">
        <v>183</v>
      </c>
      <c r="E3" s="24" t="s">
        <v>190</v>
      </c>
      <c r="F3" s="24" t="s">
        <v>191</v>
      </c>
      <c r="G3" s="24" t="s">
        <v>192</v>
      </c>
      <c r="H3" s="24" t="s">
        <v>193</v>
      </c>
      <c r="I3" s="24" t="s">
        <v>194</v>
      </c>
      <c r="J3" s="24" t="s">
        <v>195</v>
      </c>
    </row>
    <row r="5" spans="1:21" ht="14.25" x14ac:dyDescent="0.15">
      <c r="A5" s="96" t="str">
        <f>D1</f>
        <v>S-6広葉樹</v>
      </c>
      <c r="B5" s="96"/>
      <c r="C5" s="96"/>
    </row>
    <row r="7" spans="1:21" ht="12.75" customHeight="1" x14ac:dyDescent="0.15">
      <c r="A7" s="25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2"/>
      <c r="P7" s="13"/>
      <c r="Q7" s="13"/>
      <c r="R7" s="13"/>
      <c r="S7" s="13"/>
      <c r="T7" s="13"/>
      <c r="U7" s="13"/>
    </row>
    <row r="8" spans="1:21" s="26" customFormat="1" ht="12.75" customHeight="1" x14ac:dyDescent="0.15">
      <c r="A8" s="97"/>
      <c r="B8" s="98"/>
      <c r="C8" s="101" t="s">
        <v>18</v>
      </c>
      <c r="D8" s="101"/>
      <c r="E8" s="101"/>
      <c r="F8" s="101"/>
      <c r="G8" s="101"/>
      <c r="H8" s="101"/>
      <c r="I8" s="101"/>
      <c r="J8" s="101"/>
      <c r="K8" s="101"/>
    </row>
    <row r="9" spans="1:21" s="26" customFormat="1" ht="12.75" customHeight="1" x14ac:dyDescent="0.15">
      <c r="A9" s="99"/>
      <c r="B9" s="100"/>
      <c r="C9" s="27" t="s">
        <v>36</v>
      </c>
      <c r="D9" s="27" t="str">
        <f t="shared" ref="D9:J9" si="0">IF(D$3&lt;&gt;"",D$3,"")</f>
        <v>No.8</v>
      </c>
      <c r="E9" s="27" t="str">
        <f t="shared" si="0"/>
        <v>No.9</v>
      </c>
      <c r="F9" s="27" t="str">
        <f t="shared" si="0"/>
        <v>No.10</v>
      </c>
      <c r="G9" s="27" t="str">
        <f t="shared" si="0"/>
        <v>No.11</v>
      </c>
      <c r="H9" s="27" t="str">
        <f t="shared" si="0"/>
        <v>No.12</v>
      </c>
      <c r="I9" s="27" t="str">
        <f t="shared" si="0"/>
        <v>No.13</v>
      </c>
      <c r="J9" s="27" t="str">
        <f t="shared" si="0"/>
        <v>No.14</v>
      </c>
      <c r="K9" s="28" t="s">
        <v>32</v>
      </c>
    </row>
    <row r="10" spans="1:21" ht="12.75" customHeight="1" x14ac:dyDescent="0.15">
      <c r="A10" s="70" t="s">
        <v>22</v>
      </c>
      <c r="B10" s="71"/>
      <c r="C10" s="15">
        <f ca="1">ROUND(AVERAGE(D10:J10),0)</f>
        <v>28</v>
      </c>
      <c r="D10" s="68">
        <f t="shared" ref="D10:J10" ca="1" si="1">IF(D$2&lt;&gt;"",INDIRECT(D$2&amp;"!C47"),"")</f>
        <v>29</v>
      </c>
      <c r="E10" s="68">
        <f t="shared" ca="1" si="1"/>
        <v>30</v>
      </c>
      <c r="F10" s="68">
        <f t="shared" ca="1" si="1"/>
        <v>35</v>
      </c>
      <c r="G10" s="68">
        <f t="shared" ca="1" si="1"/>
        <v>23</v>
      </c>
      <c r="H10" s="68">
        <f t="shared" ca="1" si="1"/>
        <v>24</v>
      </c>
      <c r="I10" s="68">
        <f t="shared" ca="1" si="1"/>
        <v>28</v>
      </c>
      <c r="J10" s="68">
        <f t="shared" ca="1" si="1"/>
        <v>26</v>
      </c>
      <c r="K10" s="29">
        <f ca="1">C10*100</f>
        <v>2800</v>
      </c>
    </row>
    <row r="11" spans="1:21" ht="12.75" customHeight="1" x14ac:dyDescent="0.15">
      <c r="A11" s="70" t="s">
        <v>23</v>
      </c>
      <c r="B11" s="71"/>
      <c r="C11" s="15">
        <f ca="1">ROUND(AVERAGE(D11:J11),0)</f>
        <v>11</v>
      </c>
      <c r="D11" s="68">
        <f t="shared" ref="D11:J11" ca="1" si="2">IF(D$2&lt;&gt;"",INDIRECT(D$2&amp;"!C48"),"")</f>
        <v>12</v>
      </c>
      <c r="E11" s="68">
        <f t="shared" ca="1" si="2"/>
        <v>11</v>
      </c>
      <c r="F11" s="68">
        <f t="shared" ca="1" si="2"/>
        <v>10</v>
      </c>
      <c r="G11" s="68">
        <f t="shared" ca="1" si="2"/>
        <v>10</v>
      </c>
      <c r="H11" s="68">
        <f t="shared" ca="1" si="2"/>
        <v>11</v>
      </c>
      <c r="I11" s="68">
        <f t="shared" ca="1" si="2"/>
        <v>11</v>
      </c>
      <c r="J11" s="68">
        <f t="shared" ca="1" si="2"/>
        <v>11</v>
      </c>
      <c r="K11" s="30">
        <f ca="1">C11</f>
        <v>11</v>
      </c>
    </row>
    <row r="12" spans="1:21" ht="12.75" customHeight="1" x14ac:dyDescent="0.15">
      <c r="A12" s="70" t="s">
        <v>24</v>
      </c>
      <c r="B12" s="71"/>
      <c r="C12" s="15">
        <f ca="1">ROUND(AVERAGE(D12:J12),0)</f>
        <v>12</v>
      </c>
      <c r="D12" s="68">
        <f t="shared" ref="D12:J12" ca="1" si="3">IF(D$2&lt;&gt;"",INDIRECT(D$2&amp;"!C49"),"")</f>
        <v>12</v>
      </c>
      <c r="E12" s="68">
        <f t="shared" ca="1" si="3"/>
        <v>12</v>
      </c>
      <c r="F12" s="68">
        <f t="shared" ca="1" si="3"/>
        <v>10</v>
      </c>
      <c r="G12" s="68">
        <f t="shared" ca="1" si="3"/>
        <v>11</v>
      </c>
      <c r="H12" s="68">
        <f t="shared" ca="1" si="3"/>
        <v>12</v>
      </c>
      <c r="I12" s="68">
        <f t="shared" ca="1" si="3"/>
        <v>11</v>
      </c>
      <c r="J12" s="68">
        <f t="shared" ca="1" si="3"/>
        <v>13</v>
      </c>
      <c r="K12" s="30">
        <f ca="1">C12</f>
        <v>12</v>
      </c>
    </row>
    <row r="13" spans="1:21" ht="12.75" customHeight="1" x14ac:dyDescent="0.15">
      <c r="A13" s="70" t="s">
        <v>25</v>
      </c>
      <c r="B13" s="71"/>
      <c r="C13" s="4">
        <f ca="1">ROUND(AVERAGE(D13:J13),3)</f>
        <v>2.093</v>
      </c>
      <c r="D13" s="31">
        <f t="shared" ref="D13:J13" ca="1" si="4">IF(D$2&lt;&gt;"",INDIRECT(D$2&amp;"!C50"),"")</f>
        <v>2.4600000000000004</v>
      </c>
      <c r="E13" s="31">
        <f t="shared" ca="1" si="4"/>
        <v>2.86</v>
      </c>
      <c r="F13" s="31">
        <f t="shared" ca="1" si="4"/>
        <v>1.6200000000000008</v>
      </c>
      <c r="G13" s="31">
        <f t="shared" ca="1" si="4"/>
        <v>1.7500000000000004</v>
      </c>
      <c r="H13" s="31">
        <f t="shared" ca="1" si="4"/>
        <v>1.8300000000000003</v>
      </c>
      <c r="I13" s="31">
        <f t="shared" ca="1" si="4"/>
        <v>1.82</v>
      </c>
      <c r="J13" s="31">
        <f t="shared" ca="1" si="4"/>
        <v>2.3099999999999996</v>
      </c>
      <c r="K13" s="32">
        <f ca="1">C13*100</f>
        <v>209.3</v>
      </c>
    </row>
    <row r="14" spans="1:21" ht="12.75" customHeight="1" x14ac:dyDescent="0.15">
      <c r="A14" s="12"/>
      <c r="B14" s="13"/>
      <c r="C14" s="13"/>
      <c r="D14" s="13"/>
      <c r="E14" s="13"/>
      <c r="F14" s="13"/>
      <c r="G14" s="13"/>
      <c r="H14" s="13"/>
      <c r="I14" s="12"/>
      <c r="J14" s="13"/>
      <c r="K14" s="19" t="str">
        <f ca="1">"形状比＝"&amp;ROUND(K11/K12*100,0)&amp;"、Sr＝"&amp;ROUND((10000/K10)^0.5/K11*100,0)</f>
        <v>形状比＝92、Sr＝17</v>
      </c>
      <c r="L14" s="13"/>
      <c r="M14" s="13"/>
      <c r="N14" s="13"/>
    </row>
    <row r="15" spans="1:21" ht="12.75" customHeight="1" x14ac:dyDescent="0.15">
      <c r="A15" s="12"/>
      <c r="B15" s="13"/>
      <c r="C15" s="13"/>
      <c r="D15" s="13"/>
      <c r="E15" s="13"/>
      <c r="F15" s="13"/>
      <c r="G15" s="13"/>
      <c r="H15" s="13"/>
      <c r="I15" s="12"/>
      <c r="J15" s="13"/>
      <c r="K15" s="19"/>
      <c r="L15" s="13"/>
      <c r="M15" s="13"/>
      <c r="N15" s="13"/>
    </row>
    <row r="16" spans="1:21" ht="12.75" customHeight="1" x14ac:dyDescent="0.15">
      <c r="A16" s="97"/>
      <c r="B16" s="98"/>
      <c r="C16" s="88" t="s">
        <v>19</v>
      </c>
      <c r="D16" s="89"/>
      <c r="E16" s="89"/>
      <c r="F16" s="89"/>
      <c r="G16" s="89"/>
      <c r="H16" s="89"/>
      <c r="I16" s="89"/>
      <c r="J16" s="90"/>
    </row>
    <row r="17" spans="1:21" ht="12.75" customHeight="1" x14ac:dyDescent="0.15">
      <c r="A17" s="99"/>
      <c r="B17" s="100"/>
      <c r="C17" s="27" t="str">
        <f>C$9</f>
        <v>平均</v>
      </c>
      <c r="D17" s="27" t="str">
        <f t="shared" ref="D17:J17" si="5">IF(D$3&lt;&gt;"",D$3,"")</f>
        <v>No.8</v>
      </c>
      <c r="E17" s="27" t="str">
        <f t="shared" si="5"/>
        <v>No.9</v>
      </c>
      <c r="F17" s="27" t="str">
        <f t="shared" si="5"/>
        <v>No.10</v>
      </c>
      <c r="G17" s="27" t="str">
        <f t="shared" si="5"/>
        <v>No.11</v>
      </c>
      <c r="H17" s="27" t="str">
        <f t="shared" si="5"/>
        <v>No.12</v>
      </c>
      <c r="I17" s="27" t="str">
        <f t="shared" si="5"/>
        <v>No.13</v>
      </c>
      <c r="J17" s="27" t="str">
        <f t="shared" si="5"/>
        <v>No.14</v>
      </c>
    </row>
    <row r="18" spans="1:21" ht="12.75" customHeight="1" x14ac:dyDescent="0.15">
      <c r="A18" s="70" t="s">
        <v>22</v>
      </c>
      <c r="B18" s="71"/>
      <c r="C18" s="15">
        <f ca="1">ROUND(AVERAGE(D18:J18),0)</f>
        <v>0</v>
      </c>
      <c r="D18" s="68">
        <f t="shared" ref="D18:J18" ca="1" si="6">IF(D$2&lt;&gt;"",INDIRECT(D$2&amp;"!D47"),"")</f>
        <v>0</v>
      </c>
      <c r="E18" s="68">
        <f t="shared" ca="1" si="6"/>
        <v>0</v>
      </c>
      <c r="F18" s="68">
        <f ca="1">IF(F$2&lt;&gt;"",INDIRECT(F$2&amp;"!D47"),"")</f>
        <v>0</v>
      </c>
      <c r="G18" s="68">
        <f t="shared" ca="1" si="6"/>
        <v>0</v>
      </c>
      <c r="H18" s="68">
        <f t="shared" ca="1" si="6"/>
        <v>0</v>
      </c>
      <c r="I18" s="68">
        <f t="shared" ca="1" si="6"/>
        <v>0</v>
      </c>
      <c r="J18" s="68">
        <f t="shared" ca="1" si="6"/>
        <v>0</v>
      </c>
    </row>
    <row r="19" spans="1:21" ht="12.75" customHeight="1" x14ac:dyDescent="0.15">
      <c r="A19" s="70" t="s">
        <v>23</v>
      </c>
      <c r="B19" s="71"/>
      <c r="C19" s="15" t="str">
        <f ca="1">IF($C$18=0,"",ROUND(AVERAGE(D19:J19),0))</f>
        <v/>
      </c>
      <c r="D19" s="68" t="str">
        <f ca="1">IF(D$2&lt;&gt;"",INDIRECT(D$2&amp;"!D48"),"")</f>
        <v/>
      </c>
      <c r="E19" s="68" t="str">
        <f t="shared" ref="E19:J19" ca="1" si="7">IF(E$2&lt;&gt;"",INDIRECT(E$2&amp;"!D48"),"")</f>
        <v/>
      </c>
      <c r="F19" s="68" t="str">
        <f t="shared" ca="1" si="7"/>
        <v/>
      </c>
      <c r="G19" s="68" t="str">
        <f t="shared" ca="1" si="7"/>
        <v/>
      </c>
      <c r="H19" s="68" t="str">
        <f t="shared" ca="1" si="7"/>
        <v/>
      </c>
      <c r="I19" s="68" t="str">
        <f t="shared" ca="1" si="7"/>
        <v/>
      </c>
      <c r="J19" s="68" t="str">
        <f t="shared" ca="1" si="7"/>
        <v/>
      </c>
    </row>
    <row r="20" spans="1:21" ht="12.75" customHeight="1" x14ac:dyDescent="0.15">
      <c r="A20" s="70" t="s">
        <v>24</v>
      </c>
      <c r="B20" s="71"/>
      <c r="C20" s="15" t="str">
        <f ca="1">IF($C$18=0,"",ROUND(AVERAGE(D20:J20),0))</f>
        <v/>
      </c>
      <c r="D20" s="68" t="str">
        <f t="shared" ref="D20:J20" ca="1" si="8">IF(D$2&lt;&gt;"",INDIRECT(D$2&amp;"!D49"),"")</f>
        <v/>
      </c>
      <c r="E20" s="68" t="str">
        <f t="shared" ca="1" si="8"/>
        <v/>
      </c>
      <c r="F20" s="68" t="str">
        <f t="shared" ca="1" si="8"/>
        <v/>
      </c>
      <c r="G20" s="68" t="str">
        <f t="shared" ca="1" si="8"/>
        <v/>
      </c>
      <c r="H20" s="68" t="str">
        <f t="shared" ca="1" si="8"/>
        <v/>
      </c>
      <c r="I20" s="68" t="str">
        <f t="shared" ca="1" si="8"/>
        <v/>
      </c>
      <c r="J20" s="68" t="str">
        <f t="shared" ca="1" si="8"/>
        <v/>
      </c>
    </row>
    <row r="21" spans="1:21" ht="12.75" customHeight="1" x14ac:dyDescent="0.15">
      <c r="A21" s="70" t="s">
        <v>25</v>
      </c>
      <c r="B21" s="71"/>
      <c r="C21" s="4" t="str">
        <f ca="1">IF($C$18=0,"",ROUND(AVERAGE(D21:J21),3))</f>
        <v/>
      </c>
      <c r="D21" s="33">
        <f t="shared" ref="D21:J21" ca="1" si="9">IF(D$2&lt;&gt;"",INDIRECT(D$2&amp;"!D50"),"")</f>
        <v>0</v>
      </c>
      <c r="E21" s="33">
        <f t="shared" ca="1" si="9"/>
        <v>0</v>
      </c>
      <c r="F21" s="33">
        <f t="shared" ca="1" si="9"/>
        <v>0</v>
      </c>
      <c r="G21" s="33">
        <f t="shared" ca="1" si="9"/>
        <v>0</v>
      </c>
      <c r="H21" s="33">
        <f t="shared" ca="1" si="9"/>
        <v>0</v>
      </c>
      <c r="I21" s="33">
        <f t="shared" ca="1" si="9"/>
        <v>0</v>
      </c>
      <c r="J21" s="33">
        <f t="shared" ca="1" si="9"/>
        <v>0</v>
      </c>
    </row>
    <row r="22" spans="1:21" ht="12.75" customHeight="1" x14ac:dyDescent="0.15">
      <c r="A22" s="12"/>
      <c r="B22" s="13"/>
      <c r="C22" s="13"/>
      <c r="D22" s="13"/>
      <c r="E22" s="13"/>
      <c r="F22" s="13"/>
      <c r="G22" s="13"/>
      <c r="H22" s="13"/>
      <c r="I22" s="12"/>
      <c r="J22" s="13"/>
      <c r="K22" s="13"/>
      <c r="L22" s="13"/>
      <c r="M22" s="13"/>
      <c r="N22" s="13"/>
    </row>
    <row r="23" spans="1:21" ht="12.75" customHeight="1" x14ac:dyDescent="0.15">
      <c r="A23" s="97"/>
      <c r="B23" s="98"/>
      <c r="C23" s="85" t="s">
        <v>20</v>
      </c>
      <c r="D23" s="86"/>
      <c r="E23" s="86"/>
      <c r="F23" s="86"/>
      <c r="G23" s="86"/>
      <c r="H23" s="86"/>
      <c r="I23" s="86"/>
      <c r="J23" s="87"/>
      <c r="O23" s="12"/>
      <c r="P23" s="13"/>
      <c r="Q23" s="13"/>
      <c r="S23" s="19"/>
      <c r="T23" s="19"/>
    </row>
    <row r="24" spans="1:21" ht="12.75" customHeight="1" x14ac:dyDescent="0.15">
      <c r="A24" s="99"/>
      <c r="B24" s="100"/>
      <c r="C24" s="27" t="str">
        <f>C$9</f>
        <v>平均</v>
      </c>
      <c r="D24" s="27" t="str">
        <f t="shared" ref="D24:J24" si="10">IF(D$3&lt;&gt;"",D$3,"")</f>
        <v>No.8</v>
      </c>
      <c r="E24" s="27" t="str">
        <f t="shared" si="10"/>
        <v>No.9</v>
      </c>
      <c r="F24" s="27" t="str">
        <f t="shared" si="10"/>
        <v>No.10</v>
      </c>
      <c r="G24" s="27" t="str">
        <f t="shared" si="10"/>
        <v>No.11</v>
      </c>
      <c r="H24" s="27" t="str">
        <f t="shared" si="10"/>
        <v>No.12</v>
      </c>
      <c r="I24" s="27" t="str">
        <f t="shared" si="10"/>
        <v>No.13</v>
      </c>
      <c r="J24" s="27" t="str">
        <f t="shared" si="10"/>
        <v>No.14</v>
      </c>
      <c r="O24" s="12"/>
      <c r="P24" s="13"/>
      <c r="Q24" s="13"/>
      <c r="S24" s="19"/>
      <c r="T24" s="19"/>
    </row>
    <row r="25" spans="1:21" ht="12.75" customHeight="1" x14ac:dyDescent="0.15">
      <c r="A25" s="70" t="s">
        <v>22</v>
      </c>
      <c r="B25" s="71"/>
      <c r="C25" s="15">
        <f ca="1">ROUND(AVERAGE(D25:J25),0)</f>
        <v>28</v>
      </c>
      <c r="D25" s="68">
        <f t="shared" ref="D25:J25" ca="1" si="11">IF(D$2&lt;&gt;"",INDIRECT(D$2&amp;"!E47"),"")</f>
        <v>29</v>
      </c>
      <c r="E25" s="68">
        <f t="shared" ca="1" si="11"/>
        <v>30</v>
      </c>
      <c r="F25" s="68">
        <f t="shared" ca="1" si="11"/>
        <v>35</v>
      </c>
      <c r="G25" s="68">
        <f t="shared" ca="1" si="11"/>
        <v>23</v>
      </c>
      <c r="H25" s="68">
        <f t="shared" ca="1" si="11"/>
        <v>24</v>
      </c>
      <c r="I25" s="68">
        <f t="shared" ca="1" si="11"/>
        <v>28</v>
      </c>
      <c r="J25" s="68">
        <f t="shared" ca="1" si="11"/>
        <v>26</v>
      </c>
      <c r="O25" s="12"/>
      <c r="P25" s="13"/>
      <c r="Q25" s="13"/>
      <c r="S25" s="19"/>
      <c r="T25" s="19"/>
    </row>
    <row r="26" spans="1:21" ht="12.75" customHeight="1" x14ac:dyDescent="0.15">
      <c r="A26" s="70" t="s">
        <v>23</v>
      </c>
      <c r="B26" s="71"/>
      <c r="C26" s="15">
        <f ca="1">ROUND(AVERAGE(D26:J26),0)</f>
        <v>11</v>
      </c>
      <c r="D26" s="68">
        <f t="shared" ref="D26:J26" ca="1" si="12">IF(D$2&lt;&gt;"",INDIRECT(D$2&amp;"!E48"),"")</f>
        <v>12</v>
      </c>
      <c r="E26" s="68">
        <f t="shared" ca="1" si="12"/>
        <v>11</v>
      </c>
      <c r="F26" s="68">
        <f t="shared" ca="1" si="12"/>
        <v>10</v>
      </c>
      <c r="G26" s="68">
        <f t="shared" ca="1" si="12"/>
        <v>10</v>
      </c>
      <c r="H26" s="68">
        <f t="shared" ca="1" si="12"/>
        <v>11</v>
      </c>
      <c r="I26" s="68">
        <f t="shared" ca="1" si="12"/>
        <v>11</v>
      </c>
      <c r="J26" s="68">
        <f t="shared" ca="1" si="12"/>
        <v>11</v>
      </c>
      <c r="O26" s="12"/>
      <c r="P26" s="13"/>
      <c r="Q26" s="13"/>
      <c r="S26" s="19"/>
      <c r="T26" s="19"/>
    </row>
    <row r="27" spans="1:21" ht="12.75" customHeight="1" x14ac:dyDescent="0.15">
      <c r="A27" s="70" t="s">
        <v>24</v>
      </c>
      <c r="B27" s="71"/>
      <c r="C27" s="15">
        <f ca="1">ROUND(AVERAGE(D27:J27),0)</f>
        <v>12</v>
      </c>
      <c r="D27" s="68">
        <f t="shared" ref="D27:J27" ca="1" si="13">IF(D$2&lt;&gt;"",INDIRECT(D$2&amp;"!E49"),"")</f>
        <v>12</v>
      </c>
      <c r="E27" s="68">
        <f t="shared" ca="1" si="13"/>
        <v>12</v>
      </c>
      <c r="F27" s="68">
        <f t="shared" ca="1" si="13"/>
        <v>10</v>
      </c>
      <c r="G27" s="68">
        <f t="shared" ca="1" si="13"/>
        <v>11</v>
      </c>
      <c r="H27" s="68">
        <f t="shared" ca="1" si="13"/>
        <v>12</v>
      </c>
      <c r="I27" s="68">
        <f t="shared" ca="1" si="13"/>
        <v>11</v>
      </c>
      <c r="J27" s="68">
        <f t="shared" ca="1" si="13"/>
        <v>13</v>
      </c>
      <c r="O27" s="12"/>
      <c r="P27" s="13"/>
      <c r="Q27" s="13"/>
      <c r="S27" s="19"/>
      <c r="T27" s="19"/>
    </row>
    <row r="28" spans="1:21" ht="12.75" customHeight="1" x14ac:dyDescent="0.15">
      <c r="A28" s="70" t="s">
        <v>25</v>
      </c>
      <c r="B28" s="71"/>
      <c r="C28" s="4">
        <f ca="1">ROUND(AVERAGE(D28:J28),3)</f>
        <v>2.093</v>
      </c>
      <c r="D28" s="31">
        <f t="shared" ref="D28:I28" ca="1" si="14">IF(D$2&lt;&gt;"",INDIRECT(D$2&amp;"!E50"),"")</f>
        <v>2.4600000000000004</v>
      </c>
      <c r="E28" s="31">
        <f t="shared" ca="1" si="14"/>
        <v>2.86</v>
      </c>
      <c r="F28" s="31">
        <f t="shared" ca="1" si="14"/>
        <v>1.6200000000000008</v>
      </c>
      <c r="G28" s="31">
        <f t="shared" ca="1" si="14"/>
        <v>1.7500000000000004</v>
      </c>
      <c r="H28" s="31">
        <f t="shared" ca="1" si="14"/>
        <v>1.8300000000000003</v>
      </c>
      <c r="I28" s="31">
        <f t="shared" ca="1" si="14"/>
        <v>1.82</v>
      </c>
      <c r="J28" s="31">
        <f ca="1">IF(J$2&lt;&gt;"",INDIRECT(J$2&amp;"!E50"),"")</f>
        <v>2.3099999999999996</v>
      </c>
      <c r="O28" s="12"/>
      <c r="P28" s="13"/>
      <c r="Q28" s="13"/>
      <c r="S28" s="19"/>
      <c r="T28" s="19"/>
    </row>
    <row r="29" spans="1:21" ht="12.75" customHeight="1" x14ac:dyDescent="0.15">
      <c r="A29" s="12"/>
      <c r="B29" s="13"/>
      <c r="C29" s="12"/>
      <c r="D29" s="13"/>
      <c r="E29" s="13"/>
      <c r="J29" s="13"/>
      <c r="K29" s="13"/>
      <c r="L29" s="13"/>
      <c r="M29" s="19"/>
      <c r="O29" s="12"/>
      <c r="P29" s="13"/>
      <c r="Q29" s="13"/>
      <c r="S29" s="19"/>
      <c r="T29" s="19"/>
    </row>
    <row r="30" spans="1:21" ht="12.75" customHeight="1" x14ac:dyDescent="0.15">
      <c r="A30" s="25" t="s">
        <v>26</v>
      </c>
      <c r="B30" s="13"/>
      <c r="C30" s="13"/>
      <c r="D30" s="13"/>
      <c r="E30" s="13"/>
      <c r="F30" s="13"/>
      <c r="G30" s="13"/>
      <c r="H30" s="13"/>
      <c r="I30" s="12"/>
      <c r="J30" s="13"/>
      <c r="K30" s="13"/>
      <c r="L30" s="13"/>
      <c r="M30" s="13"/>
      <c r="N30" s="13"/>
      <c r="O30" s="12"/>
      <c r="P30" s="13"/>
      <c r="Q30" s="13"/>
      <c r="R30" s="13"/>
      <c r="S30" s="13"/>
      <c r="T30" s="13"/>
      <c r="U30" s="12"/>
    </row>
    <row r="31" spans="1:21" s="26" customFormat="1" ht="12.75" customHeight="1" x14ac:dyDescent="0.15">
      <c r="A31" s="97"/>
      <c r="B31" s="98"/>
      <c r="C31" s="101" t="s">
        <v>18</v>
      </c>
      <c r="D31" s="101"/>
      <c r="E31" s="101"/>
      <c r="F31" s="101"/>
      <c r="G31" s="101"/>
      <c r="H31" s="101"/>
      <c r="I31" s="101"/>
      <c r="J31" s="101"/>
      <c r="K31" s="101"/>
    </row>
    <row r="32" spans="1:21" s="26" customFormat="1" ht="12.75" customHeight="1" x14ac:dyDescent="0.15">
      <c r="A32" s="99"/>
      <c r="B32" s="100"/>
      <c r="C32" s="27" t="s">
        <v>36</v>
      </c>
      <c r="D32" s="27" t="str">
        <f t="shared" ref="D32:J32" si="15">IF(D$3&lt;&gt;"",D$3,"")</f>
        <v>No.8</v>
      </c>
      <c r="E32" s="27" t="str">
        <f t="shared" si="15"/>
        <v>No.9</v>
      </c>
      <c r="F32" s="27" t="str">
        <f t="shared" si="15"/>
        <v>No.10</v>
      </c>
      <c r="G32" s="27" t="str">
        <f t="shared" si="15"/>
        <v>No.11</v>
      </c>
      <c r="H32" s="27" t="str">
        <f t="shared" si="15"/>
        <v>No.12</v>
      </c>
      <c r="I32" s="27" t="str">
        <f t="shared" si="15"/>
        <v>No.13</v>
      </c>
      <c r="J32" s="27" t="str">
        <f t="shared" si="15"/>
        <v>No.14</v>
      </c>
      <c r="K32" s="28" t="s">
        <v>32</v>
      </c>
    </row>
    <row r="33" spans="1:21" ht="12.75" customHeight="1" x14ac:dyDescent="0.15">
      <c r="A33" s="70" t="s">
        <v>27</v>
      </c>
      <c r="B33" s="71"/>
      <c r="C33" s="15">
        <f ca="1">ROUND(AVERAGE(D33:J33),0)</f>
        <v>20</v>
      </c>
      <c r="D33" s="68">
        <f t="shared" ref="D33:J33" ca="1" si="16">IF(D$2&lt;&gt;"",INDIRECT(D$2&amp;"!C54"),"")</f>
        <v>21</v>
      </c>
      <c r="E33" s="68">
        <f t="shared" ca="1" si="16"/>
        <v>22</v>
      </c>
      <c r="F33" s="68">
        <f t="shared" ca="1" si="16"/>
        <v>25</v>
      </c>
      <c r="G33" s="68">
        <f t="shared" ca="1" si="16"/>
        <v>17</v>
      </c>
      <c r="H33" s="68">
        <f t="shared" ca="1" si="16"/>
        <v>17</v>
      </c>
      <c r="I33" s="68">
        <f t="shared" ca="1" si="16"/>
        <v>20</v>
      </c>
      <c r="J33" s="68">
        <f t="shared" ca="1" si="16"/>
        <v>19</v>
      </c>
      <c r="K33" s="29">
        <f ca="1">C33*100</f>
        <v>2000</v>
      </c>
    </row>
    <row r="34" spans="1:21" ht="12.75" customHeight="1" x14ac:dyDescent="0.15">
      <c r="A34" s="70" t="s">
        <v>23</v>
      </c>
      <c r="B34" s="71"/>
      <c r="C34" s="15">
        <f ca="1">ROUND(AVERAGE(D34:J34),0)</f>
        <v>10</v>
      </c>
      <c r="D34" s="68">
        <f t="shared" ref="D34:J34" ca="1" si="17">IF(D$2&lt;&gt;"",INDIRECT(D$2&amp;"!C55"),"")</f>
        <v>10</v>
      </c>
      <c r="E34" s="68">
        <f t="shared" ca="1" si="17"/>
        <v>11</v>
      </c>
      <c r="F34" s="68">
        <f t="shared" ca="1" si="17"/>
        <v>9</v>
      </c>
      <c r="G34" s="68">
        <f t="shared" ca="1" si="17"/>
        <v>9</v>
      </c>
      <c r="H34" s="68">
        <f t="shared" ca="1" si="17"/>
        <v>10</v>
      </c>
      <c r="I34" s="68">
        <f t="shared" ca="1" si="17"/>
        <v>10</v>
      </c>
      <c r="J34" s="68">
        <f t="shared" ca="1" si="17"/>
        <v>10</v>
      </c>
      <c r="K34" s="30">
        <f ca="1">C34</f>
        <v>10</v>
      </c>
    </row>
    <row r="35" spans="1:21" ht="12.75" customHeight="1" x14ac:dyDescent="0.15">
      <c r="A35" s="70" t="s">
        <v>24</v>
      </c>
      <c r="B35" s="71"/>
      <c r="C35" s="15">
        <f ca="1">ROUND(AVERAGE(D35:J35),0)</f>
        <v>10</v>
      </c>
      <c r="D35" s="68">
        <f t="shared" ref="D35:J35" ca="1" si="18">IF(D$2&lt;&gt;"",INDIRECT(D$2&amp;"!C56"),"")</f>
        <v>10</v>
      </c>
      <c r="E35" s="68">
        <f t="shared" ca="1" si="18"/>
        <v>11</v>
      </c>
      <c r="F35" s="68">
        <f t="shared" ca="1" si="18"/>
        <v>9</v>
      </c>
      <c r="G35" s="68">
        <f t="shared" ca="1" si="18"/>
        <v>9</v>
      </c>
      <c r="H35" s="68">
        <f t="shared" ca="1" si="18"/>
        <v>10</v>
      </c>
      <c r="I35" s="68">
        <f t="shared" ca="1" si="18"/>
        <v>9</v>
      </c>
      <c r="J35" s="68">
        <f t="shared" ca="1" si="18"/>
        <v>11</v>
      </c>
      <c r="K35" s="30">
        <f ca="1">C35</f>
        <v>10</v>
      </c>
    </row>
    <row r="36" spans="1:21" ht="12.75" customHeight="1" x14ac:dyDescent="0.15">
      <c r="A36" s="70" t="s">
        <v>25</v>
      </c>
      <c r="B36" s="71"/>
      <c r="C36" s="4">
        <f ca="1">ROUND(AVERAGE(D36:J36),3)</f>
        <v>1.0660000000000001</v>
      </c>
      <c r="D36" s="31">
        <f t="shared" ref="D36:J36" ca="1" si="19">IF(D$2&lt;&gt;"",INDIRECT(D$2&amp;"!C57"),"")</f>
        <v>1.1700000000000004</v>
      </c>
      <c r="E36" s="31">
        <f t="shared" ca="1" si="19"/>
        <v>1.9100000000000004</v>
      </c>
      <c r="F36" s="31">
        <f t="shared" ca="1" si="19"/>
        <v>0.81000000000000028</v>
      </c>
      <c r="G36" s="31">
        <f t="shared" ca="1" si="19"/>
        <v>0.64000000000000012</v>
      </c>
      <c r="H36" s="31">
        <f t="shared" ca="1" si="19"/>
        <v>0.97</v>
      </c>
      <c r="I36" s="31">
        <f t="shared" ca="1" si="19"/>
        <v>0.80000000000000027</v>
      </c>
      <c r="J36" s="31">
        <f t="shared" ca="1" si="19"/>
        <v>1.1600000000000004</v>
      </c>
      <c r="K36" s="32">
        <f ca="1">C36*100</f>
        <v>106.60000000000001</v>
      </c>
    </row>
    <row r="37" spans="1:21" ht="12.75" customHeight="1" x14ac:dyDescent="0.15">
      <c r="A37" s="12"/>
      <c r="B37" s="13"/>
      <c r="C37" s="13"/>
      <c r="D37" s="13"/>
      <c r="E37" s="13"/>
      <c r="F37" s="13"/>
      <c r="G37" s="13"/>
      <c r="H37" s="13"/>
      <c r="I37" s="12"/>
      <c r="J37" s="13"/>
      <c r="K37" s="13"/>
      <c r="L37" s="13"/>
      <c r="M37" s="13"/>
      <c r="N37" s="13"/>
      <c r="O37" s="12"/>
      <c r="P37" s="13"/>
      <c r="Q37" s="13"/>
      <c r="R37" s="13"/>
      <c r="S37" s="13"/>
      <c r="T37" s="13"/>
      <c r="U37" s="12"/>
    </row>
    <row r="38" spans="1:21" ht="12.75" customHeight="1" x14ac:dyDescent="0.15">
      <c r="A38" s="97"/>
      <c r="B38" s="98"/>
      <c r="C38" s="88" t="s">
        <v>19</v>
      </c>
      <c r="D38" s="89"/>
      <c r="E38" s="89"/>
      <c r="F38" s="89"/>
      <c r="G38" s="89"/>
      <c r="H38" s="89"/>
      <c r="I38" s="89"/>
      <c r="J38" s="90"/>
      <c r="L38" s="13"/>
      <c r="M38" s="13"/>
      <c r="N38" s="13"/>
      <c r="O38" s="12"/>
      <c r="P38" s="13"/>
      <c r="Q38" s="13"/>
      <c r="R38" s="13"/>
      <c r="S38" s="13"/>
      <c r="T38" s="13"/>
      <c r="U38" s="12"/>
    </row>
    <row r="39" spans="1:21" ht="12.75" customHeight="1" x14ac:dyDescent="0.15">
      <c r="A39" s="99"/>
      <c r="B39" s="100"/>
      <c r="C39" s="27" t="str">
        <f>C$9</f>
        <v>平均</v>
      </c>
      <c r="D39" s="27" t="str">
        <f t="shared" ref="D39:J39" si="20">IF(D$3&lt;&gt;"",D$3,"")</f>
        <v>No.8</v>
      </c>
      <c r="E39" s="27" t="str">
        <f t="shared" si="20"/>
        <v>No.9</v>
      </c>
      <c r="F39" s="27" t="str">
        <f t="shared" si="20"/>
        <v>No.10</v>
      </c>
      <c r="G39" s="27" t="str">
        <f t="shared" si="20"/>
        <v>No.11</v>
      </c>
      <c r="H39" s="27" t="str">
        <f t="shared" si="20"/>
        <v>No.12</v>
      </c>
      <c r="I39" s="27" t="str">
        <f t="shared" si="20"/>
        <v>No.13</v>
      </c>
      <c r="J39" s="27" t="str">
        <f t="shared" si="20"/>
        <v>No.14</v>
      </c>
      <c r="L39" s="13"/>
      <c r="M39" s="13"/>
      <c r="N39" s="13"/>
      <c r="O39" s="12"/>
      <c r="P39" s="13"/>
      <c r="Q39" s="13"/>
      <c r="R39" s="13"/>
      <c r="S39" s="13"/>
      <c r="T39" s="13"/>
      <c r="U39" s="12"/>
    </row>
    <row r="40" spans="1:21" ht="12.75" customHeight="1" x14ac:dyDescent="0.15">
      <c r="A40" s="70" t="s">
        <v>27</v>
      </c>
      <c r="B40" s="71"/>
      <c r="C40" s="15">
        <f ca="1">ROUND(AVERAGE(D40:J40),0)</f>
        <v>0</v>
      </c>
      <c r="D40" s="68">
        <f t="shared" ref="D40:J40" ca="1" si="21">IF(D$2&lt;&gt;"",INDIRECT(D$2&amp;"!D54"),"")</f>
        <v>0</v>
      </c>
      <c r="E40" s="68">
        <f ca="1">IF(E$2&lt;&gt;"",INDIRECT(E$2&amp;"!D54"),"")</f>
        <v>0</v>
      </c>
      <c r="F40" s="68">
        <f t="shared" ca="1" si="21"/>
        <v>0</v>
      </c>
      <c r="G40" s="68">
        <f t="shared" ca="1" si="21"/>
        <v>0</v>
      </c>
      <c r="H40" s="68">
        <f t="shared" ca="1" si="21"/>
        <v>0</v>
      </c>
      <c r="I40" s="68">
        <f t="shared" ca="1" si="21"/>
        <v>0</v>
      </c>
      <c r="J40" s="68">
        <f t="shared" ca="1" si="21"/>
        <v>0</v>
      </c>
      <c r="L40" s="13"/>
      <c r="M40" s="13"/>
      <c r="N40" s="13"/>
      <c r="O40" s="12"/>
      <c r="P40" s="13"/>
      <c r="Q40" s="13"/>
      <c r="R40" s="13"/>
      <c r="S40" s="13"/>
      <c r="T40" s="13"/>
      <c r="U40" s="12"/>
    </row>
    <row r="41" spans="1:21" ht="12.75" customHeight="1" x14ac:dyDescent="0.15">
      <c r="A41" s="70" t="s">
        <v>23</v>
      </c>
      <c r="B41" s="71"/>
      <c r="C41" s="15"/>
      <c r="D41" s="68" t="str">
        <f ca="1">IF(D$2&lt;&gt;"",INDIRECT(D$2&amp;"!D55"),"")</f>
        <v/>
      </c>
      <c r="E41" s="68" t="str">
        <f t="shared" ref="E41:J41" ca="1" si="22">IF(E$2&lt;&gt;"",INDIRECT(E$2&amp;"!D55"),"")</f>
        <v/>
      </c>
      <c r="F41" s="68" t="str">
        <f t="shared" ca="1" si="22"/>
        <v/>
      </c>
      <c r="G41" s="68" t="str">
        <f t="shared" ca="1" si="22"/>
        <v/>
      </c>
      <c r="H41" s="68" t="str">
        <f t="shared" ca="1" si="22"/>
        <v/>
      </c>
      <c r="I41" s="68" t="str">
        <f t="shared" ca="1" si="22"/>
        <v/>
      </c>
      <c r="J41" s="68" t="str">
        <f t="shared" ca="1" si="22"/>
        <v/>
      </c>
      <c r="L41" s="13"/>
      <c r="M41" s="13"/>
      <c r="N41" s="13"/>
      <c r="O41" s="12"/>
      <c r="P41" s="13"/>
      <c r="Q41" s="13"/>
      <c r="R41" s="13"/>
      <c r="S41" s="13"/>
      <c r="T41" s="13"/>
      <c r="U41" s="12"/>
    </row>
    <row r="42" spans="1:21" ht="12.75" customHeight="1" x14ac:dyDescent="0.15">
      <c r="A42" s="70" t="s">
        <v>24</v>
      </c>
      <c r="B42" s="71"/>
      <c r="C42" s="15"/>
      <c r="D42" s="68" t="str">
        <f t="shared" ref="D42:J42" ca="1" si="23">IF(D$2&lt;&gt;"",INDIRECT(D$2&amp;"!D56"),"")</f>
        <v/>
      </c>
      <c r="E42" s="68" t="str">
        <f t="shared" ca="1" si="23"/>
        <v/>
      </c>
      <c r="F42" s="68" t="str">
        <f t="shared" ca="1" si="23"/>
        <v/>
      </c>
      <c r="G42" s="68" t="str">
        <f t="shared" ca="1" si="23"/>
        <v/>
      </c>
      <c r="H42" s="68" t="str">
        <f t="shared" ca="1" si="23"/>
        <v/>
      </c>
      <c r="I42" s="68" t="str">
        <f t="shared" ca="1" si="23"/>
        <v/>
      </c>
      <c r="J42" s="68" t="str">
        <f t="shared" ca="1" si="23"/>
        <v/>
      </c>
      <c r="L42" s="13"/>
      <c r="M42" s="13"/>
      <c r="N42" s="13"/>
      <c r="O42" s="12"/>
      <c r="P42" s="13"/>
      <c r="Q42" s="13"/>
      <c r="R42" s="13"/>
      <c r="S42" s="13"/>
      <c r="T42" s="13"/>
      <c r="U42" s="12"/>
    </row>
    <row r="43" spans="1:21" ht="12.75" customHeight="1" x14ac:dyDescent="0.15">
      <c r="A43" s="70" t="s">
        <v>25</v>
      </c>
      <c r="B43" s="71"/>
      <c r="C43" s="4"/>
      <c r="D43" s="33">
        <f t="shared" ref="D43:J43" ca="1" si="24">IF(D$2&lt;&gt;"",INDIRECT(D$2&amp;"!D57"),"")</f>
        <v>0</v>
      </c>
      <c r="E43" s="33">
        <f t="shared" ca="1" si="24"/>
        <v>0</v>
      </c>
      <c r="F43" s="33">
        <f t="shared" ca="1" si="24"/>
        <v>0</v>
      </c>
      <c r="G43" s="33">
        <f t="shared" ca="1" si="24"/>
        <v>0</v>
      </c>
      <c r="H43" s="33">
        <f t="shared" ca="1" si="24"/>
        <v>0</v>
      </c>
      <c r="I43" s="33">
        <f t="shared" ca="1" si="24"/>
        <v>0</v>
      </c>
      <c r="J43" s="33">
        <f t="shared" ca="1" si="24"/>
        <v>0</v>
      </c>
      <c r="L43" s="13"/>
      <c r="M43" s="13"/>
      <c r="N43" s="13"/>
      <c r="O43" s="12"/>
      <c r="P43" s="13"/>
      <c r="Q43" s="13"/>
      <c r="R43" s="13"/>
      <c r="S43" s="13"/>
      <c r="T43" s="13"/>
      <c r="U43" s="12"/>
    </row>
    <row r="44" spans="1:21" ht="12.75" customHeight="1" x14ac:dyDescent="0.15">
      <c r="A44" s="12"/>
      <c r="B44" s="13"/>
      <c r="C44" s="13"/>
      <c r="D44" s="13"/>
      <c r="E44" s="13"/>
      <c r="F44" s="13"/>
      <c r="G44" s="13"/>
      <c r="H44" s="13"/>
      <c r="I44" s="12"/>
      <c r="J44" s="13"/>
      <c r="K44" s="13"/>
      <c r="L44" s="13"/>
      <c r="M44" s="13"/>
      <c r="N44" s="13"/>
      <c r="O44" s="12"/>
      <c r="P44" s="13"/>
      <c r="Q44" s="13"/>
      <c r="R44" s="13"/>
      <c r="S44" s="13"/>
      <c r="T44" s="13"/>
      <c r="U44" s="12"/>
    </row>
    <row r="45" spans="1:21" ht="12.75" customHeight="1" x14ac:dyDescent="0.15">
      <c r="A45" s="97"/>
      <c r="B45" s="98"/>
      <c r="C45" s="85" t="s">
        <v>20</v>
      </c>
      <c r="D45" s="86"/>
      <c r="E45" s="86"/>
      <c r="F45" s="86"/>
      <c r="G45" s="86"/>
      <c r="H45" s="86"/>
      <c r="I45" s="86"/>
      <c r="J45" s="87"/>
      <c r="L45" s="13"/>
      <c r="M45" s="13"/>
      <c r="N45" s="13"/>
      <c r="O45" s="12"/>
      <c r="P45" s="13"/>
      <c r="Q45" s="13"/>
      <c r="R45" s="13"/>
      <c r="S45" s="13"/>
      <c r="T45" s="13"/>
      <c r="U45" s="12"/>
    </row>
    <row r="46" spans="1:21" ht="12.75" customHeight="1" x14ac:dyDescent="0.15">
      <c r="A46" s="99"/>
      <c r="B46" s="100"/>
      <c r="C46" s="27" t="str">
        <f>C$9</f>
        <v>平均</v>
      </c>
      <c r="D46" s="27" t="str">
        <f t="shared" ref="D46:J46" si="25">IF(D$3&lt;&gt;"",D$3,"")</f>
        <v>No.8</v>
      </c>
      <c r="E46" s="27" t="str">
        <f t="shared" si="25"/>
        <v>No.9</v>
      </c>
      <c r="F46" s="27" t="str">
        <f t="shared" si="25"/>
        <v>No.10</v>
      </c>
      <c r="G46" s="27" t="str">
        <f t="shared" si="25"/>
        <v>No.11</v>
      </c>
      <c r="H46" s="27" t="str">
        <f t="shared" si="25"/>
        <v>No.12</v>
      </c>
      <c r="I46" s="27" t="str">
        <f t="shared" si="25"/>
        <v>No.13</v>
      </c>
      <c r="J46" s="27" t="str">
        <f t="shared" si="25"/>
        <v>No.14</v>
      </c>
      <c r="L46" s="13"/>
      <c r="M46" s="13"/>
      <c r="N46" s="13"/>
      <c r="O46" s="12"/>
      <c r="P46" s="13"/>
      <c r="Q46" s="13"/>
      <c r="R46" s="13"/>
      <c r="S46" s="13"/>
      <c r="T46" s="13"/>
      <c r="U46" s="12"/>
    </row>
    <row r="47" spans="1:21" ht="12.75" customHeight="1" x14ac:dyDescent="0.15">
      <c r="A47" s="70" t="s">
        <v>27</v>
      </c>
      <c r="B47" s="71"/>
      <c r="C47" s="15">
        <f ca="1">ROUND(AVERAGE(D47:J47),0)</f>
        <v>20</v>
      </c>
      <c r="D47" s="68">
        <f t="shared" ref="D47:J47" ca="1" si="26">IF(D$2&lt;&gt;"",INDIRECT(D$2&amp;"!E54"),"")</f>
        <v>21</v>
      </c>
      <c r="E47" s="68">
        <f t="shared" ca="1" si="26"/>
        <v>22</v>
      </c>
      <c r="F47" s="68">
        <f t="shared" ca="1" si="26"/>
        <v>25</v>
      </c>
      <c r="G47" s="68">
        <f t="shared" ca="1" si="26"/>
        <v>17</v>
      </c>
      <c r="H47" s="68">
        <f t="shared" ca="1" si="26"/>
        <v>17</v>
      </c>
      <c r="I47" s="68">
        <f t="shared" ca="1" si="26"/>
        <v>20</v>
      </c>
      <c r="J47" s="68">
        <f t="shared" ca="1" si="26"/>
        <v>19</v>
      </c>
      <c r="L47" s="13"/>
      <c r="M47" s="13"/>
      <c r="N47" s="13"/>
      <c r="O47" s="12"/>
      <c r="P47" s="13"/>
      <c r="Q47" s="13"/>
      <c r="R47" s="13"/>
      <c r="S47" s="13"/>
      <c r="T47" s="13"/>
      <c r="U47" s="12"/>
    </row>
    <row r="48" spans="1:21" ht="12.75" customHeight="1" x14ac:dyDescent="0.15">
      <c r="A48" s="70" t="s">
        <v>23</v>
      </c>
      <c r="B48" s="71"/>
      <c r="C48" s="15">
        <f ca="1">ROUND(AVERAGE(D48:J48),0)</f>
        <v>10</v>
      </c>
      <c r="D48" s="68">
        <f t="shared" ref="D48:J48" ca="1" si="27">IF(D$2&lt;&gt;"",INDIRECT(D$2&amp;"!E55"),"")</f>
        <v>10</v>
      </c>
      <c r="E48" s="68">
        <f t="shared" ca="1" si="27"/>
        <v>11</v>
      </c>
      <c r="F48" s="68">
        <f t="shared" ca="1" si="27"/>
        <v>9</v>
      </c>
      <c r="G48" s="68">
        <f t="shared" ca="1" si="27"/>
        <v>9</v>
      </c>
      <c r="H48" s="68">
        <f t="shared" ca="1" si="27"/>
        <v>10</v>
      </c>
      <c r="I48" s="68">
        <f t="shared" ca="1" si="27"/>
        <v>10</v>
      </c>
      <c r="J48" s="68">
        <f t="shared" ca="1" si="27"/>
        <v>10</v>
      </c>
      <c r="L48" s="13"/>
      <c r="M48" s="13"/>
      <c r="N48" s="13"/>
      <c r="O48" s="12"/>
      <c r="P48" s="13"/>
      <c r="Q48" s="13"/>
      <c r="R48" s="13"/>
      <c r="S48" s="13"/>
      <c r="T48" s="13"/>
      <c r="U48" s="12"/>
    </row>
    <row r="49" spans="1:21" ht="12.75" customHeight="1" x14ac:dyDescent="0.15">
      <c r="A49" s="70" t="s">
        <v>24</v>
      </c>
      <c r="B49" s="71"/>
      <c r="C49" s="15">
        <f ca="1">ROUND(AVERAGE(D49:J49),0)</f>
        <v>10</v>
      </c>
      <c r="D49" s="68">
        <f t="shared" ref="D49:J49" ca="1" si="28">IF(D$2&lt;&gt;"",INDIRECT(D$2&amp;"!E56"),"")</f>
        <v>10</v>
      </c>
      <c r="E49" s="68">
        <f t="shared" ca="1" si="28"/>
        <v>11</v>
      </c>
      <c r="F49" s="68">
        <f t="shared" ca="1" si="28"/>
        <v>9</v>
      </c>
      <c r="G49" s="68">
        <f t="shared" ca="1" si="28"/>
        <v>9</v>
      </c>
      <c r="H49" s="68">
        <f t="shared" ca="1" si="28"/>
        <v>10</v>
      </c>
      <c r="I49" s="68">
        <f t="shared" ca="1" si="28"/>
        <v>9</v>
      </c>
      <c r="J49" s="68">
        <f t="shared" ca="1" si="28"/>
        <v>11</v>
      </c>
      <c r="L49" s="13"/>
      <c r="M49" s="13"/>
      <c r="N49" s="13"/>
      <c r="O49" s="12"/>
      <c r="P49" s="13"/>
      <c r="Q49" s="13"/>
      <c r="R49" s="13"/>
      <c r="S49" s="13"/>
      <c r="T49" s="13"/>
      <c r="U49" s="12"/>
    </row>
    <row r="50" spans="1:21" ht="12.75" customHeight="1" x14ac:dyDescent="0.15">
      <c r="A50" s="70" t="s">
        <v>25</v>
      </c>
      <c r="B50" s="71"/>
      <c r="C50" s="4">
        <f ca="1">ROUND(AVERAGE(D50:J50),3)</f>
        <v>1.0660000000000001</v>
      </c>
      <c r="D50" s="31">
        <f t="shared" ref="D50:J50" ca="1" si="29">IF(D$2&lt;&gt;"",INDIRECT(D$2&amp;"!E57"),"")</f>
        <v>1.1700000000000004</v>
      </c>
      <c r="E50" s="31">
        <f t="shared" ca="1" si="29"/>
        <v>1.9100000000000004</v>
      </c>
      <c r="F50" s="31">
        <f t="shared" ca="1" si="29"/>
        <v>0.81000000000000028</v>
      </c>
      <c r="G50" s="31">
        <f t="shared" ca="1" si="29"/>
        <v>0.64000000000000012</v>
      </c>
      <c r="H50" s="31">
        <f t="shared" ca="1" si="29"/>
        <v>0.97</v>
      </c>
      <c r="I50" s="31">
        <f t="shared" ca="1" si="29"/>
        <v>0.80000000000000027</v>
      </c>
      <c r="J50" s="31">
        <f t="shared" ca="1" si="29"/>
        <v>1.1600000000000004</v>
      </c>
      <c r="L50" s="13"/>
      <c r="M50" s="13"/>
      <c r="N50" s="13"/>
      <c r="O50" s="12"/>
      <c r="P50" s="13"/>
      <c r="Q50" s="13"/>
      <c r="R50" s="13"/>
      <c r="S50" s="13"/>
      <c r="T50" s="13"/>
      <c r="U50" s="12"/>
    </row>
    <row r="51" spans="1:21" ht="12.75" customHeight="1" x14ac:dyDescent="0.15">
      <c r="A51" s="12"/>
      <c r="B51" s="13"/>
      <c r="C51" s="13"/>
      <c r="D51" s="13"/>
      <c r="E51" s="13"/>
      <c r="F51" s="13"/>
      <c r="G51" s="13"/>
      <c r="H51" s="13"/>
      <c r="I51" s="12"/>
      <c r="J51" s="13"/>
      <c r="K51" s="13"/>
      <c r="L51" s="13"/>
      <c r="M51" s="13"/>
      <c r="N51" s="13"/>
      <c r="O51" s="12"/>
      <c r="P51" s="13"/>
      <c r="Q51" s="13"/>
      <c r="R51" s="13"/>
      <c r="S51" s="13"/>
      <c r="T51" s="13"/>
      <c r="U51" s="12"/>
    </row>
    <row r="52" spans="1:21" ht="12.75" customHeight="1" x14ac:dyDescent="0.15">
      <c r="A52" s="25" t="s">
        <v>28</v>
      </c>
      <c r="B52" s="13"/>
      <c r="C52" s="13"/>
      <c r="D52" s="13"/>
      <c r="E52" s="13"/>
      <c r="F52" s="13"/>
      <c r="G52" s="13"/>
      <c r="H52" s="13"/>
      <c r="O52" s="12"/>
      <c r="P52" s="13"/>
      <c r="Q52" s="13"/>
      <c r="R52" s="13"/>
      <c r="S52" s="13"/>
      <c r="T52" s="13"/>
    </row>
    <row r="53" spans="1:21" s="26" customFormat="1" ht="12.75" customHeight="1" x14ac:dyDescent="0.15">
      <c r="A53" s="102"/>
      <c r="B53" s="103"/>
      <c r="C53" s="5" t="s">
        <v>18</v>
      </c>
      <c r="D53" s="5" t="s">
        <v>19</v>
      </c>
      <c r="E53" s="5" t="s">
        <v>20</v>
      </c>
      <c r="F53" s="34"/>
      <c r="G53" s="34"/>
      <c r="H53" s="34"/>
      <c r="P53" s="34"/>
      <c r="Q53" s="34"/>
      <c r="R53" s="34"/>
      <c r="S53" s="34"/>
      <c r="T53" s="34"/>
    </row>
    <row r="54" spans="1:21" ht="12.75" customHeight="1" x14ac:dyDescent="0.15">
      <c r="A54" s="70" t="s">
        <v>29</v>
      </c>
      <c r="B54" s="71"/>
      <c r="C54" s="35">
        <f ca="1">ROUND((C33/C10*100),1)</f>
        <v>71.400000000000006</v>
      </c>
      <c r="D54" s="15" t="str">
        <f ca="1">IF($C$18=0,"",ROUND((C40/C18*100),1))</f>
        <v/>
      </c>
      <c r="E54" s="36">
        <f ca="1">ROUND((C47/C25*100),1)</f>
        <v>71.400000000000006</v>
      </c>
      <c r="F54" s="37"/>
      <c r="G54" s="37"/>
      <c r="H54" s="37"/>
      <c r="O54" s="38"/>
      <c r="P54" s="37"/>
      <c r="Q54" s="37"/>
      <c r="R54" s="37"/>
      <c r="S54" s="37"/>
      <c r="T54" s="37"/>
      <c r="U54" s="38"/>
    </row>
    <row r="55" spans="1:21" ht="12.75" customHeight="1" x14ac:dyDescent="0.15">
      <c r="A55" s="70" t="s">
        <v>30</v>
      </c>
      <c r="B55" s="71"/>
      <c r="C55" s="35">
        <f ca="1">ROUND((C36/C13)*100,1)</f>
        <v>50.9</v>
      </c>
      <c r="D55" s="15" t="str">
        <f ca="1">IF($C$18=0,"",ROUND((C43/C21)*100,1))</f>
        <v/>
      </c>
      <c r="E55" s="36">
        <f ca="1">ROUND((C50/C28)*100,1)</f>
        <v>50.9</v>
      </c>
      <c r="F55" s="37"/>
      <c r="G55" s="37"/>
      <c r="H55" s="37"/>
      <c r="O55" s="38"/>
      <c r="P55" s="37"/>
      <c r="Q55" s="37"/>
      <c r="R55" s="37"/>
      <c r="S55" s="37"/>
      <c r="T55" s="37"/>
      <c r="U55" s="38"/>
    </row>
    <row r="56" spans="1:21" ht="12.75" customHeight="1" x14ac:dyDescent="0.15">
      <c r="A56" s="22"/>
      <c r="B56" s="22"/>
      <c r="C56" s="22"/>
      <c r="D56" s="39"/>
      <c r="E56" s="39"/>
      <c r="F56" s="39"/>
      <c r="G56" s="39"/>
      <c r="H56" s="39"/>
      <c r="I56" s="22"/>
      <c r="J56" s="39"/>
      <c r="K56" s="39"/>
      <c r="L56" s="39"/>
      <c r="M56" s="39"/>
      <c r="N56" s="39"/>
      <c r="O56" s="22"/>
      <c r="P56" s="39"/>
      <c r="Q56" s="39"/>
      <c r="R56" s="39"/>
      <c r="S56" s="39"/>
      <c r="T56" s="39"/>
      <c r="U56" s="22"/>
    </row>
    <row r="57" spans="1:21" ht="12.75" customHeight="1" x14ac:dyDescent="0.15">
      <c r="A57" s="25" t="s">
        <v>31</v>
      </c>
      <c r="B57" s="13"/>
      <c r="C57" s="13"/>
      <c r="D57" s="13"/>
      <c r="E57" s="13"/>
      <c r="F57" s="13"/>
      <c r="G57" s="13"/>
      <c r="H57" s="13"/>
      <c r="I57" s="12"/>
      <c r="J57" s="13"/>
      <c r="K57" s="13"/>
      <c r="L57" s="13"/>
      <c r="M57" s="13"/>
      <c r="N57" s="13"/>
      <c r="O57" s="12"/>
      <c r="P57" s="13"/>
      <c r="Q57" s="13"/>
      <c r="R57" s="13"/>
      <c r="S57" s="13"/>
      <c r="T57" s="13"/>
      <c r="U57" s="12"/>
    </row>
    <row r="58" spans="1:21" s="26" customFormat="1" ht="12.75" customHeight="1" x14ac:dyDescent="0.15">
      <c r="A58" s="97"/>
      <c r="B58" s="98"/>
      <c r="C58" s="101" t="s">
        <v>18</v>
      </c>
      <c r="D58" s="101"/>
      <c r="E58" s="101"/>
      <c r="F58" s="101"/>
      <c r="G58" s="101"/>
      <c r="H58" s="101"/>
      <c r="I58" s="101"/>
      <c r="J58" s="101"/>
      <c r="K58" s="101"/>
    </row>
    <row r="59" spans="1:21" s="26" customFormat="1" ht="12.75" customHeight="1" x14ac:dyDescent="0.15">
      <c r="A59" s="99"/>
      <c r="B59" s="100"/>
      <c r="C59" s="27" t="s">
        <v>36</v>
      </c>
      <c r="D59" s="27" t="str">
        <f t="shared" ref="D59:J59" si="30">IF(D$3&lt;&gt;"",D$3,"")</f>
        <v>No.8</v>
      </c>
      <c r="E59" s="27" t="str">
        <f t="shared" si="30"/>
        <v>No.9</v>
      </c>
      <c r="F59" s="27" t="str">
        <f t="shared" si="30"/>
        <v>No.10</v>
      </c>
      <c r="G59" s="27" t="str">
        <f t="shared" si="30"/>
        <v>No.11</v>
      </c>
      <c r="H59" s="27" t="str">
        <f t="shared" si="30"/>
        <v>No.12</v>
      </c>
      <c r="I59" s="27" t="str">
        <f t="shared" si="30"/>
        <v>No.13</v>
      </c>
      <c r="J59" s="27" t="str">
        <f t="shared" si="30"/>
        <v>No.14</v>
      </c>
      <c r="K59" s="28" t="s">
        <v>32</v>
      </c>
    </row>
    <row r="60" spans="1:21" ht="12.75" customHeight="1" x14ac:dyDescent="0.15">
      <c r="A60" s="70" t="s">
        <v>27</v>
      </c>
      <c r="B60" s="71"/>
      <c r="C60" s="15">
        <f ca="1">C10-C33</f>
        <v>8</v>
      </c>
      <c r="D60" s="68">
        <f t="shared" ref="D60:J60" ca="1" si="31">IF(D$2&lt;&gt;"",INDIRECT(D$2&amp;"!C66"),"")</f>
        <v>8</v>
      </c>
      <c r="E60" s="68">
        <f t="shared" ca="1" si="31"/>
        <v>8</v>
      </c>
      <c r="F60" s="68">
        <f ca="1">IF(F$2&lt;&gt;"",INDIRECT(F$2&amp;"!C66"),"")</f>
        <v>10</v>
      </c>
      <c r="G60" s="68">
        <f t="shared" ca="1" si="31"/>
        <v>6</v>
      </c>
      <c r="H60" s="68">
        <f t="shared" ca="1" si="31"/>
        <v>7</v>
      </c>
      <c r="I60" s="68">
        <f t="shared" ca="1" si="31"/>
        <v>8</v>
      </c>
      <c r="J60" s="68">
        <f t="shared" ca="1" si="31"/>
        <v>7</v>
      </c>
      <c r="K60" s="29">
        <f ca="1">C60*100</f>
        <v>800</v>
      </c>
    </row>
    <row r="61" spans="1:21" ht="12.75" customHeight="1" x14ac:dyDescent="0.15">
      <c r="A61" s="70" t="s">
        <v>23</v>
      </c>
      <c r="B61" s="71"/>
      <c r="C61" s="15">
        <f ca="1">ROUND(AVERAGE(D61:J61),0)</f>
        <v>14</v>
      </c>
      <c r="D61" s="68">
        <f ca="1">IF(D$2&lt;&gt;"",INDIRECT(D$2&amp;"!C67"),"")</f>
        <v>15</v>
      </c>
      <c r="E61" s="68">
        <f ca="1">IF(E$2&lt;&gt;"",INDIRECT(E$2&amp;"!C67"),"")</f>
        <v>14</v>
      </c>
      <c r="F61" s="68">
        <f ca="1">IF(F$2&lt;&gt;"",INDIRECT(F$2&amp;"!C67"),"")</f>
        <v>13</v>
      </c>
      <c r="G61" s="68">
        <f t="shared" ref="G61:J61" ca="1" si="32">IF(G$2&lt;&gt;"",INDIRECT(G$2&amp;"!C67"),"")</f>
        <v>15</v>
      </c>
      <c r="H61" s="68">
        <f t="shared" ca="1" si="32"/>
        <v>13</v>
      </c>
      <c r="I61" s="68">
        <f t="shared" ca="1" si="32"/>
        <v>14</v>
      </c>
      <c r="J61" s="68">
        <f t="shared" ca="1" si="32"/>
        <v>14</v>
      </c>
      <c r="K61" s="30">
        <f ca="1">C61</f>
        <v>14</v>
      </c>
    </row>
    <row r="62" spans="1:21" ht="12.75" customHeight="1" x14ac:dyDescent="0.15">
      <c r="A62" s="70" t="s">
        <v>24</v>
      </c>
      <c r="B62" s="71"/>
      <c r="C62" s="15">
        <f ca="1">ROUND(AVERAGE(D62:J62),0)</f>
        <v>16</v>
      </c>
      <c r="D62" s="68">
        <f t="shared" ref="D62:J62" ca="1" si="33">IF(D$2&lt;&gt;"",INDIRECT(D$2&amp;"!C68"),"")</f>
        <v>16</v>
      </c>
      <c r="E62" s="68">
        <f t="shared" ca="1" si="33"/>
        <v>14</v>
      </c>
      <c r="F62" s="68">
        <f t="shared" ca="1" si="33"/>
        <v>13</v>
      </c>
      <c r="G62" s="68">
        <f t="shared" ca="1" si="33"/>
        <v>18</v>
      </c>
      <c r="H62" s="68">
        <f t="shared" ca="1" si="33"/>
        <v>15</v>
      </c>
      <c r="I62" s="68">
        <f t="shared" ca="1" si="33"/>
        <v>16</v>
      </c>
      <c r="J62" s="68">
        <f t="shared" ca="1" si="33"/>
        <v>17</v>
      </c>
      <c r="K62" s="30">
        <f ca="1">C62</f>
        <v>16</v>
      </c>
    </row>
    <row r="63" spans="1:21" ht="12.75" customHeight="1" x14ac:dyDescent="0.15">
      <c r="A63" s="70" t="s">
        <v>25</v>
      </c>
      <c r="B63" s="71"/>
      <c r="C63" s="4">
        <f ca="1">ROUND(AVERAGE(D63:J63),3)</f>
        <v>1.0269999999999999</v>
      </c>
      <c r="D63" s="31">
        <f t="shared" ref="D63:J63" ca="1" si="34">IF(D$2&lt;&gt;"",INDIRECT(D$2&amp;"!C69"),"")</f>
        <v>1.29</v>
      </c>
      <c r="E63" s="31">
        <f t="shared" ca="1" si="34"/>
        <v>0.94999999999999951</v>
      </c>
      <c r="F63" s="31">
        <f t="shared" ca="1" si="34"/>
        <v>0.8100000000000005</v>
      </c>
      <c r="G63" s="31">
        <f t="shared" ca="1" si="34"/>
        <v>1.1100000000000003</v>
      </c>
      <c r="H63" s="31">
        <f t="shared" ca="1" si="34"/>
        <v>0.86000000000000032</v>
      </c>
      <c r="I63" s="31">
        <f t="shared" ca="1" si="34"/>
        <v>1.0199999999999998</v>
      </c>
      <c r="J63" s="31">
        <f t="shared" ca="1" si="34"/>
        <v>1.1499999999999992</v>
      </c>
      <c r="K63" s="32">
        <f ca="1">C63*100</f>
        <v>102.69999999999999</v>
      </c>
    </row>
    <row r="64" spans="1:21" ht="12.75" customHeight="1" x14ac:dyDescent="0.15">
      <c r="K64" s="19" t="str">
        <f ca="1">"形状比＝"&amp;ROUND(K61/K62*100,0)&amp;"、Sr＝"&amp;ROUND((10000/K60)^0.5/K61*100,0)</f>
        <v>形状比＝88、Sr＝25</v>
      </c>
    </row>
    <row r="65" spans="1:21" ht="12.75" customHeight="1" x14ac:dyDescent="0.15">
      <c r="K65" s="19"/>
    </row>
    <row r="66" spans="1:21" ht="12.75" customHeight="1" x14ac:dyDescent="0.15">
      <c r="A66" s="97"/>
      <c r="B66" s="98"/>
      <c r="C66" s="88" t="s">
        <v>19</v>
      </c>
      <c r="D66" s="89"/>
      <c r="E66" s="89"/>
      <c r="F66" s="89"/>
      <c r="G66" s="89"/>
      <c r="H66" s="89"/>
      <c r="I66" s="89"/>
      <c r="J66" s="90"/>
    </row>
    <row r="67" spans="1:21" ht="12.75" customHeight="1" x14ac:dyDescent="0.15">
      <c r="A67" s="99"/>
      <c r="B67" s="100"/>
      <c r="C67" s="27" t="str">
        <f>C$9</f>
        <v>平均</v>
      </c>
      <c r="D67" s="27" t="str">
        <f t="shared" ref="D67:J67" si="35">IF(D$3&lt;&gt;"",D$3,"")</f>
        <v>No.8</v>
      </c>
      <c r="E67" s="27" t="str">
        <f t="shared" si="35"/>
        <v>No.9</v>
      </c>
      <c r="F67" s="27" t="str">
        <f t="shared" si="35"/>
        <v>No.10</v>
      </c>
      <c r="G67" s="27" t="str">
        <f t="shared" si="35"/>
        <v>No.11</v>
      </c>
      <c r="H67" s="27" t="str">
        <f t="shared" si="35"/>
        <v>No.12</v>
      </c>
      <c r="I67" s="27" t="str">
        <f t="shared" si="35"/>
        <v>No.13</v>
      </c>
      <c r="J67" s="27" t="str">
        <f t="shared" si="35"/>
        <v>No.14</v>
      </c>
    </row>
    <row r="68" spans="1:21" ht="12.75" customHeight="1" x14ac:dyDescent="0.15">
      <c r="A68" s="70" t="s">
        <v>27</v>
      </c>
      <c r="B68" s="71"/>
      <c r="C68" s="15">
        <f ca="1">C18-C40</f>
        <v>0</v>
      </c>
      <c r="D68" s="68">
        <f ca="1">IF(D$2&lt;&gt;"",INDIRECT(D$2&amp;"!D66"),"")</f>
        <v>0</v>
      </c>
      <c r="E68" s="68">
        <f ca="1">IF(E$2&lt;&gt;"",INDIRECT(E$2&amp;"!D66"),"")</f>
        <v>0</v>
      </c>
      <c r="F68" s="68">
        <f t="shared" ref="F68:J68" ca="1" si="36">IF(F$2&lt;&gt;"",INDIRECT(F$2&amp;"!D66"),"")</f>
        <v>0</v>
      </c>
      <c r="G68" s="68">
        <f t="shared" ca="1" si="36"/>
        <v>0</v>
      </c>
      <c r="H68" s="68">
        <f t="shared" ca="1" si="36"/>
        <v>0</v>
      </c>
      <c r="I68" s="68">
        <f t="shared" ca="1" si="36"/>
        <v>0</v>
      </c>
      <c r="J68" s="68">
        <f t="shared" ca="1" si="36"/>
        <v>0</v>
      </c>
    </row>
    <row r="69" spans="1:21" ht="12.75" customHeight="1" x14ac:dyDescent="0.15">
      <c r="A69" s="70" t="s">
        <v>23</v>
      </c>
      <c r="B69" s="71"/>
      <c r="C69" s="15"/>
      <c r="D69" s="68" t="str">
        <f t="shared" ref="D69:J69" ca="1" si="37">IF(D$2&lt;&gt;"",INDIRECT(D$2&amp;"!D67"),"")</f>
        <v/>
      </c>
      <c r="E69" s="68" t="str">
        <f t="shared" ca="1" si="37"/>
        <v/>
      </c>
      <c r="F69" s="68" t="str">
        <f t="shared" ca="1" si="37"/>
        <v/>
      </c>
      <c r="G69" s="68" t="str">
        <f t="shared" ca="1" si="37"/>
        <v/>
      </c>
      <c r="H69" s="68" t="str">
        <f t="shared" ca="1" si="37"/>
        <v/>
      </c>
      <c r="I69" s="68" t="str">
        <f t="shared" ca="1" si="37"/>
        <v/>
      </c>
      <c r="J69" s="68" t="str">
        <f t="shared" ca="1" si="37"/>
        <v/>
      </c>
    </row>
    <row r="70" spans="1:21" ht="12.75" customHeight="1" x14ac:dyDescent="0.15">
      <c r="A70" s="70" t="s">
        <v>24</v>
      </c>
      <c r="B70" s="71"/>
      <c r="C70" s="15"/>
      <c r="D70" s="68" t="str">
        <f t="shared" ref="D70:J70" ca="1" si="38">IF(D$2&lt;&gt;"",INDIRECT(D$2&amp;"!D68"),"")</f>
        <v/>
      </c>
      <c r="E70" s="68" t="str">
        <f t="shared" ca="1" si="38"/>
        <v/>
      </c>
      <c r="F70" s="68" t="str">
        <f t="shared" ca="1" si="38"/>
        <v/>
      </c>
      <c r="G70" s="68" t="str">
        <f t="shared" ca="1" si="38"/>
        <v/>
      </c>
      <c r="H70" s="68" t="str">
        <f t="shared" ca="1" si="38"/>
        <v/>
      </c>
      <c r="I70" s="68" t="str">
        <f t="shared" ca="1" si="38"/>
        <v/>
      </c>
      <c r="J70" s="68" t="str">
        <f t="shared" ca="1" si="38"/>
        <v/>
      </c>
    </row>
    <row r="71" spans="1:21" ht="12.75" customHeight="1" x14ac:dyDescent="0.15">
      <c r="A71" s="70" t="s">
        <v>25</v>
      </c>
      <c r="B71" s="71"/>
      <c r="C71" s="4"/>
      <c r="D71" s="33" t="str">
        <f t="shared" ref="D71:J71" ca="1" si="39">IF(D$2&lt;&gt;"",INDIRECT(D$2&amp;"!D69"),"")</f>
        <v/>
      </c>
      <c r="E71" s="33" t="str">
        <f t="shared" ca="1" si="39"/>
        <v/>
      </c>
      <c r="F71" s="33" t="str">
        <f t="shared" ca="1" si="39"/>
        <v/>
      </c>
      <c r="G71" s="33" t="str">
        <f t="shared" ca="1" si="39"/>
        <v/>
      </c>
      <c r="H71" s="33" t="str">
        <f t="shared" ca="1" si="39"/>
        <v/>
      </c>
      <c r="I71" s="33" t="str">
        <f t="shared" ca="1" si="39"/>
        <v/>
      </c>
      <c r="J71" s="33" t="str">
        <f t="shared" ca="1" si="39"/>
        <v/>
      </c>
    </row>
    <row r="72" spans="1:21" ht="12.75" customHeight="1" x14ac:dyDescent="0.15"/>
    <row r="73" spans="1:21" ht="12.75" customHeight="1" x14ac:dyDescent="0.15">
      <c r="A73" s="97"/>
      <c r="B73" s="98"/>
      <c r="C73" s="85" t="s">
        <v>20</v>
      </c>
      <c r="D73" s="86"/>
      <c r="E73" s="86"/>
      <c r="F73" s="86"/>
      <c r="G73" s="86"/>
      <c r="H73" s="86"/>
      <c r="I73" s="86"/>
      <c r="J73" s="87"/>
    </row>
    <row r="74" spans="1:21" ht="12.75" customHeight="1" x14ac:dyDescent="0.15">
      <c r="A74" s="99"/>
      <c r="B74" s="100"/>
      <c r="C74" s="27" t="str">
        <f>C$9</f>
        <v>平均</v>
      </c>
      <c r="D74" s="27" t="str">
        <f t="shared" ref="D74:J74" si="40">IF(D$3&lt;&gt;"",D$3,"")</f>
        <v>No.8</v>
      </c>
      <c r="E74" s="27" t="str">
        <f t="shared" si="40"/>
        <v>No.9</v>
      </c>
      <c r="F74" s="27" t="str">
        <f t="shared" si="40"/>
        <v>No.10</v>
      </c>
      <c r="G74" s="27" t="str">
        <f t="shared" si="40"/>
        <v>No.11</v>
      </c>
      <c r="H74" s="27" t="str">
        <f t="shared" si="40"/>
        <v>No.12</v>
      </c>
      <c r="I74" s="27" t="str">
        <f t="shared" si="40"/>
        <v>No.13</v>
      </c>
      <c r="J74" s="27" t="str">
        <f t="shared" si="40"/>
        <v>No.14</v>
      </c>
      <c r="L74" s="13"/>
      <c r="M74" s="13"/>
      <c r="N74" s="13"/>
      <c r="U74" s="13"/>
    </row>
    <row r="75" spans="1:21" ht="12.75" customHeight="1" x14ac:dyDescent="0.15">
      <c r="A75" s="70" t="s">
        <v>27</v>
      </c>
      <c r="B75" s="71"/>
      <c r="C75" s="15">
        <f ca="1">C25-C47</f>
        <v>8</v>
      </c>
      <c r="D75" s="68">
        <f t="shared" ref="D75:J75" ca="1" si="41">IF(D$2&lt;&gt;"",INDIRECT(D$2&amp;"!E66"),"")</f>
        <v>8</v>
      </c>
      <c r="E75" s="68">
        <f t="shared" ca="1" si="41"/>
        <v>8</v>
      </c>
      <c r="F75" s="68">
        <f t="shared" ca="1" si="41"/>
        <v>10</v>
      </c>
      <c r="G75" s="68">
        <f t="shared" ca="1" si="41"/>
        <v>6</v>
      </c>
      <c r="H75" s="68">
        <f t="shared" ca="1" si="41"/>
        <v>7</v>
      </c>
      <c r="I75" s="68">
        <f t="shared" ca="1" si="41"/>
        <v>8</v>
      </c>
      <c r="J75" s="68">
        <f t="shared" ca="1" si="41"/>
        <v>7</v>
      </c>
      <c r="L75" s="40"/>
      <c r="M75" s="40"/>
      <c r="N75" s="40"/>
    </row>
    <row r="76" spans="1:21" ht="12.75" customHeight="1" x14ac:dyDescent="0.15">
      <c r="A76" s="70" t="s">
        <v>23</v>
      </c>
      <c r="B76" s="71"/>
      <c r="C76" s="15">
        <f ca="1">ROUND(AVERAGE(D76:J76),0)</f>
        <v>14</v>
      </c>
      <c r="D76" s="68">
        <f t="shared" ref="D76:J76" ca="1" si="42">IF(D$2&lt;&gt;"",INDIRECT(D$2&amp;"!E67"),"")</f>
        <v>15</v>
      </c>
      <c r="E76" s="68">
        <f t="shared" ca="1" si="42"/>
        <v>14</v>
      </c>
      <c r="F76" s="68">
        <f t="shared" ca="1" si="42"/>
        <v>13</v>
      </c>
      <c r="G76" s="68">
        <f t="shared" ca="1" si="42"/>
        <v>15</v>
      </c>
      <c r="H76" s="68">
        <f t="shared" ca="1" si="42"/>
        <v>13</v>
      </c>
      <c r="I76" s="68">
        <f t="shared" ca="1" si="42"/>
        <v>14</v>
      </c>
      <c r="J76" s="68">
        <f t="shared" ca="1" si="42"/>
        <v>14</v>
      </c>
    </row>
    <row r="77" spans="1:21" ht="12.75" customHeight="1" x14ac:dyDescent="0.15">
      <c r="A77" s="70" t="s">
        <v>24</v>
      </c>
      <c r="B77" s="71"/>
      <c r="C77" s="15">
        <f ca="1">ROUND(AVERAGE(D77:J77),0)</f>
        <v>16</v>
      </c>
      <c r="D77" s="68">
        <f t="shared" ref="D77:J77" ca="1" si="43">IF(D$2&lt;&gt;"",INDIRECT(D$2&amp;"!E68"),"")</f>
        <v>16</v>
      </c>
      <c r="E77" s="68">
        <f t="shared" ca="1" si="43"/>
        <v>14</v>
      </c>
      <c r="F77" s="68">
        <f t="shared" ca="1" si="43"/>
        <v>13</v>
      </c>
      <c r="G77" s="68">
        <f t="shared" ca="1" si="43"/>
        <v>18</v>
      </c>
      <c r="H77" s="68">
        <f t="shared" ca="1" si="43"/>
        <v>15</v>
      </c>
      <c r="I77" s="68">
        <f t="shared" ca="1" si="43"/>
        <v>16</v>
      </c>
      <c r="J77" s="68">
        <f t="shared" ca="1" si="43"/>
        <v>17</v>
      </c>
    </row>
    <row r="78" spans="1:21" ht="12.75" customHeight="1" x14ac:dyDescent="0.15">
      <c r="A78" s="70" t="s">
        <v>25</v>
      </c>
      <c r="B78" s="71"/>
      <c r="C78" s="4">
        <f ca="1">ROUND(AVERAGE(D78:J78),3)</f>
        <v>1.0269999999999999</v>
      </c>
      <c r="D78" s="31">
        <f t="shared" ref="D78:J78" ca="1" si="44">IF(D$2&lt;&gt;"",INDIRECT(D$2&amp;"!E69"),"")</f>
        <v>1.29</v>
      </c>
      <c r="E78" s="31">
        <f t="shared" ca="1" si="44"/>
        <v>0.94999999999999951</v>
      </c>
      <c r="F78" s="31">
        <f t="shared" ca="1" si="44"/>
        <v>0.8100000000000005</v>
      </c>
      <c r="G78" s="31">
        <f t="shared" ca="1" si="44"/>
        <v>1.1100000000000003</v>
      </c>
      <c r="H78" s="31">
        <f t="shared" ca="1" si="44"/>
        <v>0.86000000000000032</v>
      </c>
      <c r="I78" s="31">
        <f t="shared" ca="1" si="44"/>
        <v>1.0199999999999998</v>
      </c>
      <c r="J78" s="31">
        <f t="shared" ca="1" si="44"/>
        <v>1.1499999999999992</v>
      </c>
    </row>
    <row r="79" spans="1:21" ht="12" customHeight="1" x14ac:dyDescent="0.15">
      <c r="H79" s="19"/>
    </row>
    <row r="82" spans="1:11" ht="22.5" customHeight="1" x14ac:dyDescent="0.15">
      <c r="A82" s="41" t="s">
        <v>37</v>
      </c>
    </row>
    <row r="83" spans="1:11" x14ac:dyDescent="0.15">
      <c r="A83" s="11" t="s">
        <v>38</v>
      </c>
    </row>
    <row r="84" spans="1:11" x14ac:dyDescent="0.15">
      <c r="A84" s="42" t="s">
        <v>39</v>
      </c>
      <c r="B84" s="104" t="s">
        <v>40</v>
      </c>
      <c r="C84" s="104"/>
      <c r="D84" s="104"/>
      <c r="E84" s="104"/>
      <c r="F84" s="104"/>
      <c r="G84" s="104"/>
      <c r="H84" s="104"/>
      <c r="I84" s="104"/>
      <c r="J84" s="104"/>
      <c r="K84" s="104"/>
    </row>
    <row r="85" spans="1:11" x14ac:dyDescent="0.15">
      <c r="A85" s="42" t="s">
        <v>41</v>
      </c>
      <c r="B85" s="104" t="s">
        <v>42</v>
      </c>
      <c r="C85" s="104"/>
      <c r="D85" s="104"/>
      <c r="E85" s="104"/>
      <c r="F85" s="104"/>
      <c r="G85" s="104"/>
      <c r="H85" s="104"/>
      <c r="I85" s="104"/>
      <c r="J85" s="104"/>
      <c r="K85" s="104"/>
    </row>
    <row r="86" spans="1:11" x14ac:dyDescent="0.15">
      <c r="A86" s="42" t="s">
        <v>43</v>
      </c>
      <c r="B86" s="104" t="s">
        <v>44</v>
      </c>
      <c r="C86" s="104"/>
      <c r="D86" s="104"/>
      <c r="E86" s="104"/>
      <c r="F86" s="104"/>
      <c r="G86" s="104"/>
      <c r="H86" s="104"/>
      <c r="I86" s="104"/>
      <c r="J86" s="104"/>
      <c r="K86" s="104"/>
    </row>
    <row r="87" spans="1:11" x14ac:dyDescent="0.15">
      <c r="A87" s="42" t="s">
        <v>45</v>
      </c>
      <c r="B87" s="104" t="s">
        <v>46</v>
      </c>
      <c r="C87" s="104"/>
      <c r="D87" s="104"/>
      <c r="E87" s="104"/>
      <c r="F87" s="104"/>
      <c r="G87" s="104"/>
      <c r="H87" s="104"/>
      <c r="I87" s="104"/>
      <c r="J87" s="104"/>
      <c r="K87" s="104"/>
    </row>
    <row r="88" spans="1:11" x14ac:dyDescent="0.15">
      <c r="A88" s="43" t="s">
        <v>47</v>
      </c>
    </row>
    <row r="90" spans="1:11" x14ac:dyDescent="0.15">
      <c r="A90" s="43" t="s">
        <v>48</v>
      </c>
    </row>
    <row r="92" spans="1:11" x14ac:dyDescent="0.15">
      <c r="A92" s="11" t="s">
        <v>57</v>
      </c>
    </row>
    <row r="93" spans="1:11" x14ac:dyDescent="0.15">
      <c r="A93" s="11" t="s">
        <v>58</v>
      </c>
    </row>
    <row r="94" spans="1:11" x14ac:dyDescent="0.15">
      <c r="A94" s="11" t="s">
        <v>59</v>
      </c>
    </row>
    <row r="96" spans="1:11" x14ac:dyDescent="0.15">
      <c r="A96" s="11" t="s">
        <v>60</v>
      </c>
    </row>
  </sheetData>
  <mergeCells count="66">
    <mergeCell ref="C16:J16"/>
    <mergeCell ref="A1:C1"/>
    <mergeCell ref="D1:G1"/>
    <mergeCell ref="A2:C2"/>
    <mergeCell ref="A3:C3"/>
    <mergeCell ref="A5:C5"/>
    <mergeCell ref="A8:B9"/>
    <mergeCell ref="C8:K8"/>
    <mergeCell ref="A10:B10"/>
    <mergeCell ref="A11:B11"/>
    <mergeCell ref="A12:B12"/>
    <mergeCell ref="A13:B13"/>
    <mergeCell ref="A16:B17"/>
    <mergeCell ref="A47:B47"/>
    <mergeCell ref="C31:K31"/>
    <mergeCell ref="A18:B18"/>
    <mergeCell ref="A19:B19"/>
    <mergeCell ref="A20:B20"/>
    <mergeCell ref="A21:B21"/>
    <mergeCell ref="A23:B24"/>
    <mergeCell ref="C23:J23"/>
    <mergeCell ref="A25:B25"/>
    <mergeCell ref="A26:B26"/>
    <mergeCell ref="A27:B27"/>
    <mergeCell ref="A28:B28"/>
    <mergeCell ref="A31:B32"/>
    <mergeCell ref="C45:J45"/>
    <mergeCell ref="A33:B33"/>
    <mergeCell ref="A34:B34"/>
    <mergeCell ref="A35:B35"/>
    <mergeCell ref="A36:B36"/>
    <mergeCell ref="A38:B39"/>
    <mergeCell ref="C38:J38"/>
    <mergeCell ref="A40:B40"/>
    <mergeCell ref="A41:B41"/>
    <mergeCell ref="A42:B42"/>
    <mergeCell ref="A43:B43"/>
    <mergeCell ref="A45:B46"/>
    <mergeCell ref="A48:B48"/>
    <mergeCell ref="A49:B49"/>
    <mergeCell ref="A50:B50"/>
    <mergeCell ref="A53:B53"/>
    <mergeCell ref="C58:K58"/>
    <mergeCell ref="A54:B54"/>
    <mergeCell ref="A55:B55"/>
    <mergeCell ref="A58:B59"/>
    <mergeCell ref="A60:B60"/>
    <mergeCell ref="A61:B61"/>
    <mergeCell ref="A77:B77"/>
    <mergeCell ref="A63:B63"/>
    <mergeCell ref="A66:B67"/>
    <mergeCell ref="A73:B74"/>
    <mergeCell ref="A62:B62"/>
    <mergeCell ref="A78:B78"/>
    <mergeCell ref="C66:J66"/>
    <mergeCell ref="A68:B68"/>
    <mergeCell ref="A69:B69"/>
    <mergeCell ref="A70:B70"/>
    <mergeCell ref="A71:B71"/>
    <mergeCell ref="B84:K84"/>
    <mergeCell ref="B85:K85"/>
    <mergeCell ref="B86:K86"/>
    <mergeCell ref="B87:K87"/>
    <mergeCell ref="C73:J73"/>
    <mergeCell ref="A75:B75"/>
    <mergeCell ref="A76:B76"/>
  </mergeCells>
  <phoneticPr fontId="3"/>
  <pageMargins left="1.1023622047244095" right="0.19685039370078741" top="0.27559055118110237" bottom="0.31496062992125984" header="0.15748031496062992" footer="0.23622047244094491"/>
  <pageSetup paperSize="9" scale="90" fitToHeight="0" orientation="portrait" blackAndWhite="1" verticalDpi="300" r:id="rId1"/>
  <headerFooter alignWithMargins="0">
    <oddHeader>&amp;R&amp;P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120"/>
  <sheetViews>
    <sheetView tabSelected="1" view="pageBreakPreview" topLeftCell="A28" zoomScaleNormal="100" zoomScaleSheetLayoutView="100" workbookViewId="0">
      <selection activeCell="J6" sqref="J6"/>
    </sheetView>
  </sheetViews>
  <sheetFormatPr defaultColWidth="8.125" defaultRowHeight="14.25" x14ac:dyDescent="0.15"/>
  <cols>
    <col min="1" max="3" width="7.875" style="1" customWidth="1"/>
    <col min="4" max="4" width="8.125" style="1" customWidth="1"/>
    <col min="5" max="6" width="8" style="1" customWidth="1"/>
    <col min="7" max="7" width="11.75" style="1" customWidth="1"/>
    <col min="8" max="8" width="7.75" style="1" customWidth="1"/>
    <col min="9" max="9" width="24.75" style="1" customWidth="1"/>
    <col min="10" max="256" width="8.125" style="1"/>
    <col min="257" max="259" width="7.875" style="1" customWidth="1"/>
    <col min="260" max="260" width="8.125" style="1" customWidth="1"/>
    <col min="261" max="262" width="8" style="1" customWidth="1"/>
    <col min="263" max="263" width="11.75" style="1" customWidth="1"/>
    <col min="264" max="264" width="7.75" style="1" customWidth="1"/>
    <col min="265" max="265" width="24.75" style="1" customWidth="1"/>
    <col min="266" max="512" width="8.125" style="1"/>
    <col min="513" max="515" width="7.875" style="1" customWidth="1"/>
    <col min="516" max="516" width="8.125" style="1" customWidth="1"/>
    <col min="517" max="518" width="8" style="1" customWidth="1"/>
    <col min="519" max="519" width="11.75" style="1" customWidth="1"/>
    <col min="520" max="520" width="7.75" style="1" customWidth="1"/>
    <col min="521" max="521" width="24.75" style="1" customWidth="1"/>
    <col min="522" max="768" width="8.125" style="1"/>
    <col min="769" max="771" width="7.875" style="1" customWidth="1"/>
    <col min="772" max="772" width="8.125" style="1" customWidth="1"/>
    <col min="773" max="774" width="8" style="1" customWidth="1"/>
    <col min="775" max="775" width="11.75" style="1" customWidth="1"/>
    <col min="776" max="776" width="7.75" style="1" customWidth="1"/>
    <col min="777" max="777" width="24.75" style="1" customWidth="1"/>
    <col min="778" max="1024" width="8.125" style="1"/>
    <col min="1025" max="1027" width="7.875" style="1" customWidth="1"/>
    <col min="1028" max="1028" width="8.125" style="1" customWidth="1"/>
    <col min="1029" max="1030" width="8" style="1" customWidth="1"/>
    <col min="1031" max="1031" width="11.75" style="1" customWidth="1"/>
    <col min="1032" max="1032" width="7.75" style="1" customWidth="1"/>
    <col min="1033" max="1033" width="24.75" style="1" customWidth="1"/>
    <col min="1034" max="1280" width="8.125" style="1"/>
    <col min="1281" max="1283" width="7.875" style="1" customWidth="1"/>
    <col min="1284" max="1284" width="8.125" style="1" customWidth="1"/>
    <col min="1285" max="1286" width="8" style="1" customWidth="1"/>
    <col min="1287" max="1287" width="11.75" style="1" customWidth="1"/>
    <col min="1288" max="1288" width="7.75" style="1" customWidth="1"/>
    <col min="1289" max="1289" width="24.75" style="1" customWidth="1"/>
    <col min="1290" max="1536" width="8.125" style="1"/>
    <col min="1537" max="1539" width="7.875" style="1" customWidth="1"/>
    <col min="1540" max="1540" width="8.125" style="1" customWidth="1"/>
    <col min="1541" max="1542" width="8" style="1" customWidth="1"/>
    <col min="1543" max="1543" width="11.75" style="1" customWidth="1"/>
    <col min="1544" max="1544" width="7.75" style="1" customWidth="1"/>
    <col min="1545" max="1545" width="24.75" style="1" customWidth="1"/>
    <col min="1546" max="1792" width="8.125" style="1"/>
    <col min="1793" max="1795" width="7.875" style="1" customWidth="1"/>
    <col min="1796" max="1796" width="8.125" style="1" customWidth="1"/>
    <col min="1797" max="1798" width="8" style="1" customWidth="1"/>
    <col min="1799" max="1799" width="11.75" style="1" customWidth="1"/>
    <col min="1800" max="1800" width="7.75" style="1" customWidth="1"/>
    <col min="1801" max="1801" width="24.75" style="1" customWidth="1"/>
    <col min="1802" max="2048" width="8.125" style="1"/>
    <col min="2049" max="2051" width="7.875" style="1" customWidth="1"/>
    <col min="2052" max="2052" width="8.125" style="1" customWidth="1"/>
    <col min="2053" max="2054" width="8" style="1" customWidth="1"/>
    <col min="2055" max="2055" width="11.75" style="1" customWidth="1"/>
    <col min="2056" max="2056" width="7.75" style="1" customWidth="1"/>
    <col min="2057" max="2057" width="24.75" style="1" customWidth="1"/>
    <col min="2058" max="2304" width="8.125" style="1"/>
    <col min="2305" max="2307" width="7.875" style="1" customWidth="1"/>
    <col min="2308" max="2308" width="8.125" style="1" customWidth="1"/>
    <col min="2309" max="2310" width="8" style="1" customWidth="1"/>
    <col min="2311" max="2311" width="11.75" style="1" customWidth="1"/>
    <col min="2312" max="2312" width="7.75" style="1" customWidth="1"/>
    <col min="2313" max="2313" width="24.75" style="1" customWidth="1"/>
    <col min="2314" max="2560" width="8.125" style="1"/>
    <col min="2561" max="2563" width="7.875" style="1" customWidth="1"/>
    <col min="2564" max="2564" width="8.125" style="1" customWidth="1"/>
    <col min="2565" max="2566" width="8" style="1" customWidth="1"/>
    <col min="2567" max="2567" width="11.75" style="1" customWidth="1"/>
    <col min="2568" max="2568" width="7.75" style="1" customWidth="1"/>
    <col min="2569" max="2569" width="24.75" style="1" customWidth="1"/>
    <col min="2570" max="2816" width="8.125" style="1"/>
    <col min="2817" max="2819" width="7.875" style="1" customWidth="1"/>
    <col min="2820" max="2820" width="8.125" style="1" customWidth="1"/>
    <col min="2821" max="2822" width="8" style="1" customWidth="1"/>
    <col min="2823" max="2823" width="11.75" style="1" customWidth="1"/>
    <col min="2824" max="2824" width="7.75" style="1" customWidth="1"/>
    <col min="2825" max="2825" width="24.75" style="1" customWidth="1"/>
    <col min="2826" max="3072" width="8.125" style="1"/>
    <col min="3073" max="3075" width="7.875" style="1" customWidth="1"/>
    <col min="3076" max="3076" width="8.125" style="1" customWidth="1"/>
    <col min="3077" max="3078" width="8" style="1" customWidth="1"/>
    <col min="3079" max="3079" width="11.75" style="1" customWidth="1"/>
    <col min="3080" max="3080" width="7.75" style="1" customWidth="1"/>
    <col min="3081" max="3081" width="24.75" style="1" customWidth="1"/>
    <col min="3082" max="3328" width="8.125" style="1"/>
    <col min="3329" max="3331" width="7.875" style="1" customWidth="1"/>
    <col min="3332" max="3332" width="8.125" style="1" customWidth="1"/>
    <col min="3333" max="3334" width="8" style="1" customWidth="1"/>
    <col min="3335" max="3335" width="11.75" style="1" customWidth="1"/>
    <col min="3336" max="3336" width="7.75" style="1" customWidth="1"/>
    <col min="3337" max="3337" width="24.75" style="1" customWidth="1"/>
    <col min="3338" max="3584" width="8.125" style="1"/>
    <col min="3585" max="3587" width="7.875" style="1" customWidth="1"/>
    <col min="3588" max="3588" width="8.125" style="1" customWidth="1"/>
    <col min="3589" max="3590" width="8" style="1" customWidth="1"/>
    <col min="3591" max="3591" width="11.75" style="1" customWidth="1"/>
    <col min="3592" max="3592" width="7.75" style="1" customWidth="1"/>
    <col min="3593" max="3593" width="24.75" style="1" customWidth="1"/>
    <col min="3594" max="3840" width="8.125" style="1"/>
    <col min="3841" max="3843" width="7.875" style="1" customWidth="1"/>
    <col min="3844" max="3844" width="8.125" style="1" customWidth="1"/>
    <col min="3845" max="3846" width="8" style="1" customWidth="1"/>
    <col min="3847" max="3847" width="11.75" style="1" customWidth="1"/>
    <col min="3848" max="3848" width="7.75" style="1" customWidth="1"/>
    <col min="3849" max="3849" width="24.75" style="1" customWidth="1"/>
    <col min="3850" max="4096" width="8.125" style="1"/>
    <col min="4097" max="4099" width="7.875" style="1" customWidth="1"/>
    <col min="4100" max="4100" width="8.125" style="1" customWidth="1"/>
    <col min="4101" max="4102" width="8" style="1" customWidth="1"/>
    <col min="4103" max="4103" width="11.75" style="1" customWidth="1"/>
    <col min="4104" max="4104" width="7.75" style="1" customWidth="1"/>
    <col min="4105" max="4105" width="24.75" style="1" customWidth="1"/>
    <col min="4106" max="4352" width="8.125" style="1"/>
    <col min="4353" max="4355" width="7.875" style="1" customWidth="1"/>
    <col min="4356" max="4356" width="8.125" style="1" customWidth="1"/>
    <col min="4357" max="4358" width="8" style="1" customWidth="1"/>
    <col min="4359" max="4359" width="11.75" style="1" customWidth="1"/>
    <col min="4360" max="4360" width="7.75" style="1" customWidth="1"/>
    <col min="4361" max="4361" width="24.75" style="1" customWidth="1"/>
    <col min="4362" max="4608" width="8.125" style="1"/>
    <col min="4609" max="4611" width="7.875" style="1" customWidth="1"/>
    <col min="4612" max="4612" width="8.125" style="1" customWidth="1"/>
    <col min="4613" max="4614" width="8" style="1" customWidth="1"/>
    <col min="4615" max="4615" width="11.75" style="1" customWidth="1"/>
    <col min="4616" max="4616" width="7.75" style="1" customWidth="1"/>
    <col min="4617" max="4617" width="24.75" style="1" customWidth="1"/>
    <col min="4618" max="4864" width="8.125" style="1"/>
    <col min="4865" max="4867" width="7.875" style="1" customWidth="1"/>
    <col min="4868" max="4868" width="8.125" style="1" customWidth="1"/>
    <col min="4869" max="4870" width="8" style="1" customWidth="1"/>
    <col min="4871" max="4871" width="11.75" style="1" customWidth="1"/>
    <col min="4872" max="4872" width="7.75" style="1" customWidth="1"/>
    <col min="4873" max="4873" width="24.75" style="1" customWidth="1"/>
    <col min="4874" max="5120" width="8.125" style="1"/>
    <col min="5121" max="5123" width="7.875" style="1" customWidth="1"/>
    <col min="5124" max="5124" width="8.125" style="1" customWidth="1"/>
    <col min="5125" max="5126" width="8" style="1" customWidth="1"/>
    <col min="5127" max="5127" width="11.75" style="1" customWidth="1"/>
    <col min="5128" max="5128" width="7.75" style="1" customWidth="1"/>
    <col min="5129" max="5129" width="24.75" style="1" customWidth="1"/>
    <col min="5130" max="5376" width="8.125" style="1"/>
    <col min="5377" max="5379" width="7.875" style="1" customWidth="1"/>
    <col min="5380" max="5380" width="8.125" style="1" customWidth="1"/>
    <col min="5381" max="5382" width="8" style="1" customWidth="1"/>
    <col min="5383" max="5383" width="11.75" style="1" customWidth="1"/>
    <col min="5384" max="5384" width="7.75" style="1" customWidth="1"/>
    <col min="5385" max="5385" width="24.75" style="1" customWidth="1"/>
    <col min="5386" max="5632" width="8.125" style="1"/>
    <col min="5633" max="5635" width="7.875" style="1" customWidth="1"/>
    <col min="5636" max="5636" width="8.125" style="1" customWidth="1"/>
    <col min="5637" max="5638" width="8" style="1" customWidth="1"/>
    <col min="5639" max="5639" width="11.75" style="1" customWidth="1"/>
    <col min="5640" max="5640" width="7.75" style="1" customWidth="1"/>
    <col min="5641" max="5641" width="24.75" style="1" customWidth="1"/>
    <col min="5642" max="5888" width="8.125" style="1"/>
    <col min="5889" max="5891" width="7.875" style="1" customWidth="1"/>
    <col min="5892" max="5892" width="8.125" style="1" customWidth="1"/>
    <col min="5893" max="5894" width="8" style="1" customWidth="1"/>
    <col min="5895" max="5895" width="11.75" style="1" customWidth="1"/>
    <col min="5896" max="5896" width="7.75" style="1" customWidth="1"/>
    <col min="5897" max="5897" width="24.75" style="1" customWidth="1"/>
    <col min="5898" max="6144" width="8.125" style="1"/>
    <col min="6145" max="6147" width="7.875" style="1" customWidth="1"/>
    <col min="6148" max="6148" width="8.125" style="1" customWidth="1"/>
    <col min="6149" max="6150" width="8" style="1" customWidth="1"/>
    <col min="6151" max="6151" width="11.75" style="1" customWidth="1"/>
    <col min="6152" max="6152" width="7.75" style="1" customWidth="1"/>
    <col min="6153" max="6153" width="24.75" style="1" customWidth="1"/>
    <col min="6154" max="6400" width="8.125" style="1"/>
    <col min="6401" max="6403" width="7.875" style="1" customWidth="1"/>
    <col min="6404" max="6404" width="8.125" style="1" customWidth="1"/>
    <col min="6405" max="6406" width="8" style="1" customWidth="1"/>
    <col min="6407" max="6407" width="11.75" style="1" customWidth="1"/>
    <col min="6408" max="6408" width="7.75" style="1" customWidth="1"/>
    <col min="6409" max="6409" width="24.75" style="1" customWidth="1"/>
    <col min="6410" max="6656" width="8.125" style="1"/>
    <col min="6657" max="6659" width="7.875" style="1" customWidth="1"/>
    <col min="6660" max="6660" width="8.125" style="1" customWidth="1"/>
    <col min="6661" max="6662" width="8" style="1" customWidth="1"/>
    <col min="6663" max="6663" width="11.75" style="1" customWidth="1"/>
    <col min="6664" max="6664" width="7.75" style="1" customWidth="1"/>
    <col min="6665" max="6665" width="24.75" style="1" customWidth="1"/>
    <col min="6666" max="6912" width="8.125" style="1"/>
    <col min="6913" max="6915" width="7.875" style="1" customWidth="1"/>
    <col min="6916" max="6916" width="8.125" style="1" customWidth="1"/>
    <col min="6917" max="6918" width="8" style="1" customWidth="1"/>
    <col min="6919" max="6919" width="11.75" style="1" customWidth="1"/>
    <col min="6920" max="6920" width="7.75" style="1" customWidth="1"/>
    <col min="6921" max="6921" width="24.75" style="1" customWidth="1"/>
    <col min="6922" max="7168" width="8.125" style="1"/>
    <col min="7169" max="7171" width="7.875" style="1" customWidth="1"/>
    <col min="7172" max="7172" width="8.125" style="1" customWidth="1"/>
    <col min="7173" max="7174" width="8" style="1" customWidth="1"/>
    <col min="7175" max="7175" width="11.75" style="1" customWidth="1"/>
    <col min="7176" max="7176" width="7.75" style="1" customWidth="1"/>
    <col min="7177" max="7177" width="24.75" style="1" customWidth="1"/>
    <col min="7178" max="7424" width="8.125" style="1"/>
    <col min="7425" max="7427" width="7.875" style="1" customWidth="1"/>
    <col min="7428" max="7428" width="8.125" style="1" customWidth="1"/>
    <col min="7429" max="7430" width="8" style="1" customWidth="1"/>
    <col min="7431" max="7431" width="11.75" style="1" customWidth="1"/>
    <col min="7432" max="7432" width="7.75" style="1" customWidth="1"/>
    <col min="7433" max="7433" width="24.75" style="1" customWidth="1"/>
    <col min="7434" max="7680" width="8.125" style="1"/>
    <col min="7681" max="7683" width="7.875" style="1" customWidth="1"/>
    <col min="7684" max="7684" width="8.125" style="1" customWidth="1"/>
    <col min="7685" max="7686" width="8" style="1" customWidth="1"/>
    <col min="7687" max="7687" width="11.75" style="1" customWidth="1"/>
    <col min="7688" max="7688" width="7.75" style="1" customWidth="1"/>
    <col min="7689" max="7689" width="24.75" style="1" customWidth="1"/>
    <col min="7690" max="7936" width="8.125" style="1"/>
    <col min="7937" max="7939" width="7.875" style="1" customWidth="1"/>
    <col min="7940" max="7940" width="8.125" style="1" customWidth="1"/>
    <col min="7941" max="7942" width="8" style="1" customWidth="1"/>
    <col min="7943" max="7943" width="11.75" style="1" customWidth="1"/>
    <col min="7944" max="7944" width="7.75" style="1" customWidth="1"/>
    <col min="7945" max="7945" width="24.75" style="1" customWidth="1"/>
    <col min="7946" max="8192" width="8.125" style="1"/>
    <col min="8193" max="8195" width="7.875" style="1" customWidth="1"/>
    <col min="8196" max="8196" width="8.125" style="1" customWidth="1"/>
    <col min="8197" max="8198" width="8" style="1" customWidth="1"/>
    <col min="8199" max="8199" width="11.75" style="1" customWidth="1"/>
    <col min="8200" max="8200" width="7.75" style="1" customWidth="1"/>
    <col min="8201" max="8201" width="24.75" style="1" customWidth="1"/>
    <col min="8202" max="8448" width="8.125" style="1"/>
    <col min="8449" max="8451" width="7.875" style="1" customWidth="1"/>
    <col min="8452" max="8452" width="8.125" style="1" customWidth="1"/>
    <col min="8453" max="8454" width="8" style="1" customWidth="1"/>
    <col min="8455" max="8455" width="11.75" style="1" customWidth="1"/>
    <col min="8456" max="8456" width="7.75" style="1" customWidth="1"/>
    <col min="8457" max="8457" width="24.75" style="1" customWidth="1"/>
    <col min="8458" max="8704" width="8.125" style="1"/>
    <col min="8705" max="8707" width="7.875" style="1" customWidth="1"/>
    <col min="8708" max="8708" width="8.125" style="1" customWidth="1"/>
    <col min="8709" max="8710" width="8" style="1" customWidth="1"/>
    <col min="8711" max="8711" width="11.75" style="1" customWidth="1"/>
    <col min="8712" max="8712" width="7.75" style="1" customWidth="1"/>
    <col min="8713" max="8713" width="24.75" style="1" customWidth="1"/>
    <col min="8714" max="8960" width="8.125" style="1"/>
    <col min="8961" max="8963" width="7.875" style="1" customWidth="1"/>
    <col min="8964" max="8964" width="8.125" style="1" customWidth="1"/>
    <col min="8965" max="8966" width="8" style="1" customWidth="1"/>
    <col min="8967" max="8967" width="11.75" style="1" customWidth="1"/>
    <col min="8968" max="8968" width="7.75" style="1" customWidth="1"/>
    <col min="8969" max="8969" width="24.75" style="1" customWidth="1"/>
    <col min="8970" max="9216" width="8.125" style="1"/>
    <col min="9217" max="9219" width="7.875" style="1" customWidth="1"/>
    <col min="9220" max="9220" width="8.125" style="1" customWidth="1"/>
    <col min="9221" max="9222" width="8" style="1" customWidth="1"/>
    <col min="9223" max="9223" width="11.75" style="1" customWidth="1"/>
    <col min="9224" max="9224" width="7.75" style="1" customWidth="1"/>
    <col min="9225" max="9225" width="24.75" style="1" customWidth="1"/>
    <col min="9226" max="9472" width="8.125" style="1"/>
    <col min="9473" max="9475" width="7.875" style="1" customWidth="1"/>
    <col min="9476" max="9476" width="8.125" style="1" customWidth="1"/>
    <col min="9477" max="9478" width="8" style="1" customWidth="1"/>
    <col min="9479" max="9479" width="11.75" style="1" customWidth="1"/>
    <col min="9480" max="9480" width="7.75" style="1" customWidth="1"/>
    <col min="9481" max="9481" width="24.75" style="1" customWidth="1"/>
    <col min="9482" max="9728" width="8.125" style="1"/>
    <col min="9729" max="9731" width="7.875" style="1" customWidth="1"/>
    <col min="9732" max="9732" width="8.125" style="1" customWidth="1"/>
    <col min="9733" max="9734" width="8" style="1" customWidth="1"/>
    <col min="9735" max="9735" width="11.75" style="1" customWidth="1"/>
    <col min="9736" max="9736" width="7.75" style="1" customWidth="1"/>
    <col min="9737" max="9737" width="24.75" style="1" customWidth="1"/>
    <col min="9738" max="9984" width="8.125" style="1"/>
    <col min="9985" max="9987" width="7.875" style="1" customWidth="1"/>
    <col min="9988" max="9988" width="8.125" style="1" customWidth="1"/>
    <col min="9989" max="9990" width="8" style="1" customWidth="1"/>
    <col min="9991" max="9991" width="11.75" style="1" customWidth="1"/>
    <col min="9992" max="9992" width="7.75" style="1" customWidth="1"/>
    <col min="9993" max="9993" width="24.75" style="1" customWidth="1"/>
    <col min="9994" max="10240" width="8.125" style="1"/>
    <col min="10241" max="10243" width="7.875" style="1" customWidth="1"/>
    <col min="10244" max="10244" width="8.125" style="1" customWidth="1"/>
    <col min="10245" max="10246" width="8" style="1" customWidth="1"/>
    <col min="10247" max="10247" width="11.75" style="1" customWidth="1"/>
    <col min="10248" max="10248" width="7.75" style="1" customWidth="1"/>
    <col min="10249" max="10249" width="24.75" style="1" customWidth="1"/>
    <col min="10250" max="10496" width="8.125" style="1"/>
    <col min="10497" max="10499" width="7.875" style="1" customWidth="1"/>
    <col min="10500" max="10500" width="8.125" style="1" customWidth="1"/>
    <col min="10501" max="10502" width="8" style="1" customWidth="1"/>
    <col min="10503" max="10503" width="11.75" style="1" customWidth="1"/>
    <col min="10504" max="10504" width="7.75" style="1" customWidth="1"/>
    <col min="10505" max="10505" width="24.75" style="1" customWidth="1"/>
    <col min="10506" max="10752" width="8.125" style="1"/>
    <col min="10753" max="10755" width="7.875" style="1" customWidth="1"/>
    <col min="10756" max="10756" width="8.125" style="1" customWidth="1"/>
    <col min="10757" max="10758" width="8" style="1" customWidth="1"/>
    <col min="10759" max="10759" width="11.75" style="1" customWidth="1"/>
    <col min="10760" max="10760" width="7.75" style="1" customWidth="1"/>
    <col min="10761" max="10761" width="24.75" style="1" customWidth="1"/>
    <col min="10762" max="11008" width="8.125" style="1"/>
    <col min="11009" max="11011" width="7.875" style="1" customWidth="1"/>
    <col min="11012" max="11012" width="8.125" style="1" customWidth="1"/>
    <col min="11013" max="11014" width="8" style="1" customWidth="1"/>
    <col min="11015" max="11015" width="11.75" style="1" customWidth="1"/>
    <col min="11016" max="11016" width="7.75" style="1" customWidth="1"/>
    <col min="11017" max="11017" width="24.75" style="1" customWidth="1"/>
    <col min="11018" max="11264" width="8.125" style="1"/>
    <col min="11265" max="11267" width="7.875" style="1" customWidth="1"/>
    <col min="11268" max="11268" width="8.125" style="1" customWidth="1"/>
    <col min="11269" max="11270" width="8" style="1" customWidth="1"/>
    <col min="11271" max="11271" width="11.75" style="1" customWidth="1"/>
    <col min="11272" max="11272" width="7.75" style="1" customWidth="1"/>
    <col min="11273" max="11273" width="24.75" style="1" customWidth="1"/>
    <col min="11274" max="11520" width="8.125" style="1"/>
    <col min="11521" max="11523" width="7.875" style="1" customWidth="1"/>
    <col min="11524" max="11524" width="8.125" style="1" customWidth="1"/>
    <col min="11525" max="11526" width="8" style="1" customWidth="1"/>
    <col min="11527" max="11527" width="11.75" style="1" customWidth="1"/>
    <col min="11528" max="11528" width="7.75" style="1" customWidth="1"/>
    <col min="11529" max="11529" width="24.75" style="1" customWidth="1"/>
    <col min="11530" max="11776" width="8.125" style="1"/>
    <col min="11777" max="11779" width="7.875" style="1" customWidth="1"/>
    <col min="11780" max="11780" width="8.125" style="1" customWidth="1"/>
    <col min="11781" max="11782" width="8" style="1" customWidth="1"/>
    <col min="11783" max="11783" width="11.75" style="1" customWidth="1"/>
    <col min="11784" max="11784" width="7.75" style="1" customWidth="1"/>
    <col min="11785" max="11785" width="24.75" style="1" customWidth="1"/>
    <col min="11786" max="12032" width="8.125" style="1"/>
    <col min="12033" max="12035" width="7.875" style="1" customWidth="1"/>
    <col min="12036" max="12036" width="8.125" style="1" customWidth="1"/>
    <col min="12037" max="12038" width="8" style="1" customWidth="1"/>
    <col min="12039" max="12039" width="11.75" style="1" customWidth="1"/>
    <col min="12040" max="12040" width="7.75" style="1" customWidth="1"/>
    <col min="12041" max="12041" width="24.75" style="1" customWidth="1"/>
    <col min="12042" max="12288" width="8.125" style="1"/>
    <col min="12289" max="12291" width="7.875" style="1" customWidth="1"/>
    <col min="12292" max="12292" width="8.125" style="1" customWidth="1"/>
    <col min="12293" max="12294" width="8" style="1" customWidth="1"/>
    <col min="12295" max="12295" width="11.75" style="1" customWidth="1"/>
    <col min="12296" max="12296" width="7.75" style="1" customWidth="1"/>
    <col min="12297" max="12297" width="24.75" style="1" customWidth="1"/>
    <col min="12298" max="12544" width="8.125" style="1"/>
    <col min="12545" max="12547" width="7.875" style="1" customWidth="1"/>
    <col min="12548" max="12548" width="8.125" style="1" customWidth="1"/>
    <col min="12549" max="12550" width="8" style="1" customWidth="1"/>
    <col min="12551" max="12551" width="11.75" style="1" customWidth="1"/>
    <col min="12552" max="12552" width="7.75" style="1" customWidth="1"/>
    <col min="12553" max="12553" width="24.75" style="1" customWidth="1"/>
    <col min="12554" max="12800" width="8.125" style="1"/>
    <col min="12801" max="12803" width="7.875" style="1" customWidth="1"/>
    <col min="12804" max="12804" width="8.125" style="1" customWidth="1"/>
    <col min="12805" max="12806" width="8" style="1" customWidth="1"/>
    <col min="12807" max="12807" width="11.75" style="1" customWidth="1"/>
    <col min="12808" max="12808" width="7.75" style="1" customWidth="1"/>
    <col min="12809" max="12809" width="24.75" style="1" customWidth="1"/>
    <col min="12810" max="13056" width="8.125" style="1"/>
    <col min="13057" max="13059" width="7.875" style="1" customWidth="1"/>
    <col min="13060" max="13060" width="8.125" style="1" customWidth="1"/>
    <col min="13061" max="13062" width="8" style="1" customWidth="1"/>
    <col min="13063" max="13063" width="11.75" style="1" customWidth="1"/>
    <col min="13064" max="13064" width="7.75" style="1" customWidth="1"/>
    <col min="13065" max="13065" width="24.75" style="1" customWidth="1"/>
    <col min="13066" max="13312" width="8.125" style="1"/>
    <col min="13313" max="13315" width="7.875" style="1" customWidth="1"/>
    <col min="13316" max="13316" width="8.125" style="1" customWidth="1"/>
    <col min="13317" max="13318" width="8" style="1" customWidth="1"/>
    <col min="13319" max="13319" width="11.75" style="1" customWidth="1"/>
    <col min="13320" max="13320" width="7.75" style="1" customWidth="1"/>
    <col min="13321" max="13321" width="24.75" style="1" customWidth="1"/>
    <col min="13322" max="13568" width="8.125" style="1"/>
    <col min="13569" max="13571" width="7.875" style="1" customWidth="1"/>
    <col min="13572" max="13572" width="8.125" style="1" customWidth="1"/>
    <col min="13573" max="13574" width="8" style="1" customWidth="1"/>
    <col min="13575" max="13575" width="11.75" style="1" customWidth="1"/>
    <col min="13576" max="13576" width="7.75" style="1" customWidth="1"/>
    <col min="13577" max="13577" width="24.75" style="1" customWidth="1"/>
    <col min="13578" max="13824" width="8.125" style="1"/>
    <col min="13825" max="13827" width="7.875" style="1" customWidth="1"/>
    <col min="13828" max="13828" width="8.125" style="1" customWidth="1"/>
    <col min="13829" max="13830" width="8" style="1" customWidth="1"/>
    <col min="13831" max="13831" width="11.75" style="1" customWidth="1"/>
    <col min="13832" max="13832" width="7.75" style="1" customWidth="1"/>
    <col min="13833" max="13833" width="24.75" style="1" customWidth="1"/>
    <col min="13834" max="14080" width="8.125" style="1"/>
    <col min="14081" max="14083" width="7.875" style="1" customWidth="1"/>
    <col min="14084" max="14084" width="8.125" style="1" customWidth="1"/>
    <col min="14085" max="14086" width="8" style="1" customWidth="1"/>
    <col min="14087" max="14087" width="11.75" style="1" customWidth="1"/>
    <col min="14088" max="14088" width="7.75" style="1" customWidth="1"/>
    <col min="14089" max="14089" width="24.75" style="1" customWidth="1"/>
    <col min="14090" max="14336" width="8.125" style="1"/>
    <col min="14337" max="14339" width="7.875" style="1" customWidth="1"/>
    <col min="14340" max="14340" width="8.125" style="1" customWidth="1"/>
    <col min="14341" max="14342" width="8" style="1" customWidth="1"/>
    <col min="14343" max="14343" width="11.75" style="1" customWidth="1"/>
    <col min="14344" max="14344" width="7.75" style="1" customWidth="1"/>
    <col min="14345" max="14345" width="24.75" style="1" customWidth="1"/>
    <col min="14346" max="14592" width="8.125" style="1"/>
    <col min="14593" max="14595" width="7.875" style="1" customWidth="1"/>
    <col min="14596" max="14596" width="8.125" style="1" customWidth="1"/>
    <col min="14597" max="14598" width="8" style="1" customWidth="1"/>
    <col min="14599" max="14599" width="11.75" style="1" customWidth="1"/>
    <col min="14600" max="14600" width="7.75" style="1" customWidth="1"/>
    <col min="14601" max="14601" width="24.75" style="1" customWidth="1"/>
    <col min="14602" max="14848" width="8.125" style="1"/>
    <col min="14849" max="14851" width="7.875" style="1" customWidth="1"/>
    <col min="14852" max="14852" width="8.125" style="1" customWidth="1"/>
    <col min="14853" max="14854" width="8" style="1" customWidth="1"/>
    <col min="14855" max="14855" width="11.75" style="1" customWidth="1"/>
    <col min="14856" max="14856" width="7.75" style="1" customWidth="1"/>
    <col min="14857" max="14857" width="24.75" style="1" customWidth="1"/>
    <col min="14858" max="15104" width="8.125" style="1"/>
    <col min="15105" max="15107" width="7.875" style="1" customWidth="1"/>
    <col min="15108" max="15108" width="8.125" style="1" customWidth="1"/>
    <col min="15109" max="15110" width="8" style="1" customWidth="1"/>
    <col min="15111" max="15111" width="11.75" style="1" customWidth="1"/>
    <col min="15112" max="15112" width="7.75" style="1" customWidth="1"/>
    <col min="15113" max="15113" width="24.75" style="1" customWidth="1"/>
    <col min="15114" max="15360" width="8.125" style="1"/>
    <col min="15361" max="15363" width="7.875" style="1" customWidth="1"/>
    <col min="15364" max="15364" width="8.125" style="1" customWidth="1"/>
    <col min="15365" max="15366" width="8" style="1" customWidth="1"/>
    <col min="15367" max="15367" width="11.75" style="1" customWidth="1"/>
    <col min="15368" max="15368" width="7.75" style="1" customWidth="1"/>
    <col min="15369" max="15369" width="24.75" style="1" customWidth="1"/>
    <col min="15370" max="15616" width="8.125" style="1"/>
    <col min="15617" max="15619" width="7.875" style="1" customWidth="1"/>
    <col min="15620" max="15620" width="8.125" style="1" customWidth="1"/>
    <col min="15621" max="15622" width="8" style="1" customWidth="1"/>
    <col min="15623" max="15623" width="11.75" style="1" customWidth="1"/>
    <col min="15624" max="15624" width="7.75" style="1" customWidth="1"/>
    <col min="15625" max="15625" width="24.75" style="1" customWidth="1"/>
    <col min="15626" max="15872" width="8.125" style="1"/>
    <col min="15873" max="15875" width="7.875" style="1" customWidth="1"/>
    <col min="15876" max="15876" width="8.125" style="1" customWidth="1"/>
    <col min="15877" max="15878" width="8" style="1" customWidth="1"/>
    <col min="15879" max="15879" width="11.75" style="1" customWidth="1"/>
    <col min="15880" max="15880" width="7.75" style="1" customWidth="1"/>
    <col min="15881" max="15881" width="24.75" style="1" customWidth="1"/>
    <col min="15882" max="16128" width="8.125" style="1"/>
    <col min="16129" max="16131" width="7.875" style="1" customWidth="1"/>
    <col min="16132" max="16132" width="8.125" style="1" customWidth="1"/>
    <col min="16133" max="16134" width="8" style="1" customWidth="1"/>
    <col min="16135" max="16135" width="11.75" style="1" customWidth="1"/>
    <col min="16136" max="16136" width="7.75" style="1" customWidth="1"/>
    <col min="16137" max="16137" width="24.75" style="1" customWidth="1"/>
    <col min="16138" max="16384" width="8.125" style="1"/>
  </cols>
  <sheetData>
    <row r="1" spans="1:36" ht="43.5" customHeight="1" x14ac:dyDescent="0.15">
      <c r="B1" s="1" t="s">
        <v>0</v>
      </c>
    </row>
    <row r="2" spans="1:36" ht="21" customHeight="1" x14ac:dyDescent="0.15">
      <c r="A2" s="83" t="s">
        <v>180</v>
      </c>
      <c r="B2" s="83"/>
      <c r="C2" s="83"/>
      <c r="D2" s="83"/>
      <c r="E2" s="83"/>
      <c r="F2" s="83"/>
      <c r="G2" s="83"/>
      <c r="H2" s="84" t="s">
        <v>178</v>
      </c>
      <c r="I2" s="84"/>
      <c r="K2" s="80" t="s">
        <v>1</v>
      </c>
      <c r="L2" s="81"/>
      <c r="M2" s="81"/>
      <c r="N2" s="81"/>
      <c r="O2" s="81"/>
      <c r="P2" s="82"/>
      <c r="Q2" s="80" t="s">
        <v>2</v>
      </c>
      <c r="R2" s="81"/>
      <c r="S2" s="81"/>
      <c r="T2" s="81"/>
      <c r="U2" s="82"/>
      <c r="V2" s="80" t="s">
        <v>3</v>
      </c>
      <c r="W2" s="81"/>
      <c r="X2" s="81"/>
      <c r="Y2" s="81"/>
      <c r="Z2" s="82"/>
      <c r="AA2" s="80" t="s">
        <v>4</v>
      </c>
      <c r="AB2" s="81"/>
      <c r="AC2" s="81"/>
      <c r="AD2" s="81"/>
      <c r="AE2" s="81"/>
      <c r="AF2" s="82"/>
      <c r="AG2" s="78" t="s">
        <v>5</v>
      </c>
      <c r="AH2" s="78"/>
      <c r="AI2" s="78"/>
      <c r="AJ2" s="78"/>
    </row>
    <row r="3" spans="1:36" ht="46.5" customHeight="1" x14ac:dyDescent="0.15">
      <c r="A3" s="64" t="s">
        <v>171</v>
      </c>
      <c r="B3" s="79" t="s">
        <v>7</v>
      </c>
      <c r="C3" s="79"/>
      <c r="D3" s="2" t="s">
        <v>172</v>
      </c>
      <c r="E3" s="2" t="s">
        <v>173</v>
      </c>
      <c r="F3" s="3" t="s">
        <v>10</v>
      </c>
      <c r="G3" s="3" t="s">
        <v>11</v>
      </c>
      <c r="H3" s="2" t="s">
        <v>12</v>
      </c>
      <c r="I3" s="2" t="s">
        <v>13</v>
      </c>
      <c r="K3" s="63">
        <v>0</v>
      </c>
      <c r="L3" s="63">
        <v>12</v>
      </c>
      <c r="M3" s="63">
        <v>22</v>
      </c>
      <c r="N3" s="63">
        <v>32</v>
      </c>
      <c r="O3" s="63">
        <v>42</v>
      </c>
      <c r="P3" s="63" t="s">
        <v>14</v>
      </c>
      <c r="Q3" s="63">
        <v>0</v>
      </c>
      <c r="R3" s="63">
        <v>12</v>
      </c>
      <c r="S3" s="63">
        <v>22</v>
      </c>
      <c r="T3" s="63">
        <v>32</v>
      </c>
      <c r="U3" s="63" t="s">
        <v>14</v>
      </c>
      <c r="V3" s="63">
        <v>0</v>
      </c>
      <c r="W3" s="63">
        <v>12</v>
      </c>
      <c r="X3" s="63">
        <v>22</v>
      </c>
      <c r="Y3" s="63">
        <v>42</v>
      </c>
      <c r="Z3" s="63" t="s">
        <v>14</v>
      </c>
      <c r="AA3" s="63">
        <v>0</v>
      </c>
      <c r="AB3" s="63">
        <v>12</v>
      </c>
      <c r="AC3" s="63">
        <v>22</v>
      </c>
      <c r="AD3" s="63">
        <v>32</v>
      </c>
      <c r="AE3" s="63">
        <v>42</v>
      </c>
      <c r="AF3" s="63" t="s">
        <v>14</v>
      </c>
      <c r="AG3" s="63">
        <v>0</v>
      </c>
      <c r="AH3" s="63">
        <v>12</v>
      </c>
      <c r="AI3" s="63">
        <v>42</v>
      </c>
      <c r="AJ3" s="63" t="s">
        <v>14</v>
      </c>
    </row>
    <row r="4" spans="1:36" ht="12.95" customHeight="1" x14ac:dyDescent="0.15">
      <c r="A4" s="62">
        <v>985</v>
      </c>
      <c r="B4" s="77" t="s">
        <v>109</v>
      </c>
      <c r="C4" s="77"/>
      <c r="D4" s="62">
        <v>8</v>
      </c>
      <c r="E4" s="62">
        <v>8</v>
      </c>
      <c r="F4" s="4">
        <f>IF(D4&gt;0,IF(B4="スギ",P4,IF(B4="ヒノキ",U4,IF(B4="アカマツ",Z4,IF(B4="カラマツ",AF4,AJ4)))),"")</f>
        <v>0.02</v>
      </c>
      <c r="G4" s="62" t="s">
        <v>174</v>
      </c>
      <c r="H4" s="62" t="s">
        <v>112</v>
      </c>
      <c r="I4" s="62"/>
      <c r="J4" s="1" t="s">
        <v>15</v>
      </c>
      <c r="K4" s="63">
        <f>IF(ROUND(10^(-5+0.8769+1.7454*LOG(D4)+1.014*LOG(E4)),2)&gt;=0.01,ROUND(10^(-5+0.8769+1.7454*LOG(D4)+1.014*LOG(E4)),2),ROUND(10^(-5+0.8769+1.7454*LOG(D4)+1.014*LOG(E4)),3))</f>
        <v>0.02</v>
      </c>
      <c r="L4" s="63">
        <f>ROUND(10^(-5+0.73504+1.83346*LOG(D4)+1.06569*LOG(E4)),2)</f>
        <v>0.02</v>
      </c>
      <c r="M4" s="63">
        <f>ROUND(10^(-5+0.71514+1.74357*LOG(D4)+1.17719*LOG(E4)),2)</f>
        <v>0.02</v>
      </c>
      <c r="N4" s="63">
        <f>ROUND(10^(-5+0.82956+1.76381*LOG(D4)+1.06412*LOG(E4)),2)</f>
        <v>0.02</v>
      </c>
      <c r="O4" s="63">
        <f>ROUND(10^(-5+0.88226+1.79204*LOG(D4)+0.99303*LOG(E4)),2)</f>
        <v>0.02</v>
      </c>
      <c r="P4" s="63">
        <f>HLOOKUP($D4,K$3:O$43,MATCH($A4,$A$3:$A$43,0),1)</f>
        <v>0.02</v>
      </c>
      <c r="Q4" s="63">
        <f>IF(ROUND(10^(1.810672*LOG(D4)+0.982833*LOG(E4)-4.173533),2)&gt;=0.01,ROUND(10^(1.810672*LOG(D4)+0.982833*LOG(E4)-4.173533),2),ROUND(10^(1.810672*LOG(D4)+0.982833*LOG(E4)-4.173533),3))</f>
        <v>0.02</v>
      </c>
      <c r="R4" s="63">
        <f>ROUND(10^(1.905709*LOG(D4)+1.011385*LOG(E4)-4.293729),2)</f>
        <v>0.02</v>
      </c>
      <c r="S4" s="63">
        <f>ROUND(10^(1.771888*LOG(D4)+1.138415*LOG(E4)-4.271259),2)</f>
        <v>0.02</v>
      </c>
      <c r="T4" s="63">
        <f>ROUND(10^(1.671519*LOG(D4)+1.363617*LOG(E4)-4.404407),2)</f>
        <v>0.02</v>
      </c>
      <c r="U4" s="63">
        <f>HLOOKUP($D4,Q$3:T$43,MATCH($A4,$A$3:$A$43,0),1)</f>
        <v>0.02</v>
      </c>
      <c r="V4" s="63">
        <f>IF(ROUND(10^(-4.249503+1.946501*LOG(D4)+0.942682*LOG(E4)),2)&gt;=0.01,ROUND(10^(-4.249503+1.946501*LOG(D4)+0.942682*LOG(E4)),2),ROUND(10^(-4.249503+1.946501*LOG(D4)+0.942682*LOG(E4)),3))</f>
        <v>0.02</v>
      </c>
      <c r="W4" s="63">
        <f>ROUND(10^(-4.155639+1.847898*LOG(D4)+0.951955*LOG(E4)),2)</f>
        <v>0.02</v>
      </c>
      <c r="X4" s="63">
        <f>ROUND(10^(-4.194535+1.804172*LOG(D4)+1.034248*LOG(E4)),2)</f>
        <v>0.02</v>
      </c>
      <c r="Y4" s="63">
        <f>ROUND(10^(-4.42347+2.006485*LOG(D4)+0.967757*LOG(E4)),2)</f>
        <v>0.02</v>
      </c>
      <c r="Z4" s="63">
        <f>HLOOKUP($D4,V$3:Y$43,MATCH($A4,$A$3:$A$43,0),1)</f>
        <v>0.02</v>
      </c>
      <c r="AA4" s="63">
        <f>IF(ROUND(10^(1.80389*LOG(D4)+0.962587*LOG(E4)-4.155099),2)&gt;=0.01,ROUND(10^(1.80389*LOG(D4)+0.962587*LOG(E4)-4.155099),2),ROUND(10^(1.80389*LOG(D4)+0.962587*LOG(E4)-4.155099),3))</f>
        <v>0.02</v>
      </c>
      <c r="AB4" s="63">
        <f>ROUND(10^(1.979213*LOG(D4)+0.998347*LOG(E4)-4.369281),2)</f>
        <v>0.02</v>
      </c>
      <c r="AC4" s="63">
        <f>ROUND(10^(1.904401*LOG(D4)+1.062478*LOG(E4)-4.348104),2)</f>
        <v>0.02</v>
      </c>
      <c r="AD4" s="63">
        <f>ROUND(10^(1.640825*LOG(D4)+1.080387*LOG(E4)-3.976731),2)</f>
        <v>0.03</v>
      </c>
      <c r="AE4" s="63">
        <f>ROUND(10^(1.90887*LOG(D4)+1.088002*LOG(E4)-4.431495),2)</f>
        <v>0.02</v>
      </c>
      <c r="AF4" s="63">
        <f>HLOOKUP($D4,AA$3:AE$43,MATCH($A4,$A$3:$A$43,0),1)</f>
        <v>0.02</v>
      </c>
      <c r="AG4" s="63">
        <f>IF(ROUND(10^(1.94019664*LOG(D4)+0.84689666*LOG(E4)-4.20067295),2)&gt;=0.01,ROUND(10^(1.94019664*LOG(D4)+0.84689666*LOG(E4)-4.20067295),2),ROUND(10^(1.94019664*LOG(D4)+0.84689666*LOG(E4)-4.20067295),3))</f>
        <v>0.02</v>
      </c>
      <c r="AH4" s="63">
        <f>ROUND(10^(1.93813902*LOG(D4)+0.96697002*LOG(E4)-4.32216295),2)</f>
        <v>0.02</v>
      </c>
      <c r="AI4" s="63">
        <f>ROUND(10^(1.82464098*LOG(D4)+0.97625989*LOG(E4)-4.15096808),2)</f>
        <v>0.02</v>
      </c>
      <c r="AJ4" s="63">
        <f>HLOOKUP($D4,AG$3:AI$43,MATCH($A4,$A$3:$A$43,0),1)</f>
        <v>0.02</v>
      </c>
    </row>
    <row r="5" spans="1:36" ht="12.95" customHeight="1" x14ac:dyDescent="0.15">
      <c r="A5" s="62">
        <v>986</v>
      </c>
      <c r="B5" s="77" t="s">
        <v>119</v>
      </c>
      <c r="C5" s="77"/>
      <c r="D5" s="62">
        <v>10</v>
      </c>
      <c r="E5" s="62">
        <v>6</v>
      </c>
      <c r="F5" s="4">
        <f>IF(D5&gt;0,IF(B5="スギ",P5,IF(B5="ヒノキ",U5,IF(B5="アカマツ",Z5,IF(B5="カラマツ",AF5,AJ5)))),"")</f>
        <v>0.03</v>
      </c>
      <c r="G5" s="62" t="s">
        <v>175</v>
      </c>
      <c r="H5" s="62" t="s">
        <v>112</v>
      </c>
      <c r="I5" s="62"/>
      <c r="J5" s="1" t="s">
        <v>15</v>
      </c>
      <c r="K5" s="63">
        <f t="shared" ref="K5:K43" si="0">IF(ROUND(10^(-5+0.8769+1.7454*LOG(D5)+1.014*LOG(E5)),2)&gt;=0.01,ROUND(10^(-5+0.8769+1.7454*LOG(D5)+1.014*LOG(E5)),2),ROUND(10^(-5+0.8769+1.7454*LOG(D5)+1.014*LOG(E5)),3))</f>
        <v>0.03</v>
      </c>
      <c r="L5" s="63">
        <f t="shared" ref="L5:L43" si="1">ROUND(10^(-5+0.73504+1.83346*LOG(D5)+1.06569*LOG(E5)),2)</f>
        <v>0.02</v>
      </c>
      <c r="M5" s="63">
        <f t="shared" ref="M5:M43" si="2">ROUND(10^(-5+0.71514+1.74357*LOG(D5)+1.17719*LOG(E5)),2)</f>
        <v>0.02</v>
      </c>
      <c r="N5" s="63">
        <f t="shared" ref="N5:N43" si="3">ROUND(10^(-5+0.82956+1.76381*LOG(D5)+1.06412*LOG(E5)),2)</f>
        <v>0.03</v>
      </c>
      <c r="O5" s="63">
        <f t="shared" ref="O5:O43" si="4">ROUND(10^(-5+0.88226+1.79204*LOG(D5)+0.99303*LOG(E5)),2)</f>
        <v>0.03</v>
      </c>
      <c r="P5" s="63">
        <f t="shared" ref="P5:P43" si="5">HLOOKUP($D5,K$3:O$43,MATCH(A5,$A$3:$A$43,0),1)</f>
        <v>0.03</v>
      </c>
      <c r="Q5" s="63">
        <f t="shared" ref="Q5:Q43" si="6">IF(ROUND(10^(1.810672*LOG(D5)+0.982833*LOG(E5)-4.173533),2)&gt;=0.01,ROUND(10^(1.810672*LOG(D5)+0.982833*LOG(E5)-4.173533),2),ROUND(10^(1.810672*LOG(D5)+0.982833*LOG(E5)-4.173533),3))</f>
        <v>0.03</v>
      </c>
      <c r="R5" s="63">
        <f t="shared" ref="R5:R43" si="7">ROUND(10^(1.905709*LOG(D5)+1.011385*LOG(E5)-4.293729),2)</f>
        <v>0.03</v>
      </c>
      <c r="S5" s="63">
        <f t="shared" ref="S5:S43" si="8">ROUND(10^(1.771888*LOG(D5)+1.138415*LOG(E5)-4.271259),2)</f>
        <v>0.02</v>
      </c>
      <c r="T5" s="63">
        <f t="shared" ref="T5:T43" si="9">ROUND(10^(1.671519*LOG(D5)+1.363617*LOG(E5)-4.404407),2)</f>
        <v>0.02</v>
      </c>
      <c r="U5" s="63">
        <f t="shared" ref="U5:U43" si="10">HLOOKUP($D5,Q$3:T$43,MATCH($A5,$A$3:$A$43,0),1)</f>
        <v>0.03</v>
      </c>
      <c r="V5" s="63">
        <f t="shared" ref="V5:V43" si="11">IF(ROUND(10^(-4.249503+1.946501*LOG(D5)+0.942682*LOG(E5)),2)&gt;=0.01,ROUND(10^(-4.249503+1.946501*LOG(D5)+0.942682*LOG(E5)),2),ROUND(10^(-4.249503+1.946501*LOG(D5)+0.942682*LOG(E5)),3))</f>
        <v>0.03</v>
      </c>
      <c r="W5" s="63">
        <f t="shared" ref="W5:W43" si="12">ROUND(10^(-4.155639+1.847898*LOG(D5)+0.951955*LOG(E5)),2)</f>
        <v>0.03</v>
      </c>
      <c r="X5" s="63">
        <f t="shared" ref="X5:X43" si="13">ROUND(10^(-4.194535+1.804172*LOG(D5)+1.034248*LOG(E5)),2)</f>
        <v>0.03</v>
      </c>
      <c r="Y5" s="63">
        <f t="shared" ref="Y5:Y43" si="14">ROUND(10^(-4.42347+2.006485*LOG(D5)+0.967757*LOG(E5)),2)</f>
        <v>0.02</v>
      </c>
      <c r="Z5" s="63">
        <f t="shared" ref="Z5:Z43" si="15">HLOOKUP($D5,V$3:Y$43,MATCH($A5,$A$3:$A$43,0),1)</f>
        <v>0.03</v>
      </c>
      <c r="AA5" s="63">
        <f t="shared" ref="AA5:AA43" si="16">IF(ROUND(10^(1.80389*LOG(D5)+0.962587*LOG(E5)-4.155099),2)&gt;=0.01,ROUND(10^(1.80389*LOG(D5)+0.962587*LOG(E5)-4.155099),2),ROUND(10^(1.80389*LOG(D5)+0.962587*LOG(E5)-4.155099),3))</f>
        <v>0.02</v>
      </c>
      <c r="AB5" s="63">
        <f t="shared" ref="AB5:AB43" si="17">ROUND(10^(1.979213*LOG(D5)+0.998347*LOG(E5)-4.369281),2)</f>
        <v>0.02</v>
      </c>
      <c r="AC5" s="63">
        <f t="shared" ref="AC5:AC43" si="18">ROUND(10^(1.904401*LOG(D5)+1.062478*LOG(E5)-4.348104),2)</f>
        <v>0.02</v>
      </c>
      <c r="AD5" s="63">
        <f t="shared" ref="AD5:AD43" si="19">ROUND(10^(1.640825*LOG(D5)+1.080387*LOG(E5)-3.976731),2)</f>
        <v>0.03</v>
      </c>
      <c r="AE5" s="63">
        <f t="shared" ref="AE5:AE43" si="20">ROUND(10^(1.90887*LOG(D5)+1.088002*LOG(E5)-4.431495),2)</f>
        <v>0.02</v>
      </c>
      <c r="AF5" s="63">
        <f t="shared" ref="AF5:AF43" si="21">HLOOKUP($D5,AA$3:AE$43,MATCH($A5,$A$3:$A$43,0),1)</f>
        <v>0.02</v>
      </c>
      <c r="AG5" s="63">
        <f t="shared" ref="AG5:AG43" si="22">IF(ROUND(10^(1.94019664*LOG(D5)+0.84689666*LOG(E5)-4.20067295),2)&gt;=0.01,ROUND(10^(1.94019664*LOG(D5)+0.84689666*LOG(E5)-4.20067295),2),ROUND(10^(1.94019664*LOG(D5)+0.84689666*LOG(E5)-4.20067295),3))</f>
        <v>0.03</v>
      </c>
      <c r="AH5" s="63">
        <f t="shared" ref="AH5:AH43" si="23">ROUND(10^(1.93813902*LOG(D5)+0.96697002*LOG(E5)-4.32216295),2)</f>
        <v>0.02</v>
      </c>
      <c r="AI5" s="63">
        <f t="shared" ref="AI5:AI43" si="24">ROUND(10^(1.82464098*LOG(D5)+0.97625989*LOG(E5)-4.15096808),2)</f>
        <v>0.03</v>
      </c>
      <c r="AJ5" s="63">
        <f t="shared" ref="AJ5:AJ43" si="25">HLOOKUP($D5,AG$3:AI$43,MATCH($A5,$A$3:$A$43,0),1)</f>
        <v>0.03</v>
      </c>
    </row>
    <row r="6" spans="1:36" ht="12.95" customHeight="1" x14ac:dyDescent="0.15">
      <c r="A6" s="62"/>
      <c r="B6" s="77"/>
      <c r="C6" s="77"/>
      <c r="D6" s="62"/>
      <c r="E6" s="62"/>
      <c r="F6" s="4" t="str">
        <f t="shared" ref="F6:F43" si="26">IF(D6&gt;0,IF(B6="スギ",P6,IF(B6="ヒノキ",U6,IF(B6="アカマツ",Z6,IF(B6="カラマツ",AF6,AJ6)))),"")</f>
        <v/>
      </c>
      <c r="G6" s="62"/>
      <c r="H6" s="62"/>
      <c r="I6" s="62"/>
      <c r="J6" s="1" t="s">
        <v>15</v>
      </c>
      <c r="K6" s="63" t="e">
        <f t="shared" si="0"/>
        <v>#NUM!</v>
      </c>
      <c r="L6" s="63" t="e">
        <f t="shared" si="1"/>
        <v>#NUM!</v>
      </c>
      <c r="M6" s="63" t="e">
        <f t="shared" si="2"/>
        <v>#NUM!</v>
      </c>
      <c r="N6" s="63" t="e">
        <f t="shared" si="3"/>
        <v>#NUM!</v>
      </c>
      <c r="O6" s="63" t="e">
        <f t="shared" si="4"/>
        <v>#NUM!</v>
      </c>
      <c r="P6" s="63" t="e">
        <f t="shared" si="5"/>
        <v>#N/A</v>
      </c>
      <c r="Q6" s="63" t="e">
        <f t="shared" si="6"/>
        <v>#NUM!</v>
      </c>
      <c r="R6" s="63" t="e">
        <f t="shared" si="7"/>
        <v>#NUM!</v>
      </c>
      <c r="S6" s="63" t="e">
        <f t="shared" si="8"/>
        <v>#NUM!</v>
      </c>
      <c r="T6" s="63" t="e">
        <f t="shared" si="9"/>
        <v>#NUM!</v>
      </c>
      <c r="U6" s="63" t="e">
        <f t="shared" si="10"/>
        <v>#N/A</v>
      </c>
      <c r="V6" s="63" t="e">
        <f t="shared" si="11"/>
        <v>#NUM!</v>
      </c>
      <c r="W6" s="63" t="e">
        <f t="shared" si="12"/>
        <v>#NUM!</v>
      </c>
      <c r="X6" s="63" t="e">
        <f t="shared" si="13"/>
        <v>#NUM!</v>
      </c>
      <c r="Y6" s="63" t="e">
        <f t="shared" si="14"/>
        <v>#NUM!</v>
      </c>
      <c r="Z6" s="63" t="e">
        <f t="shared" si="15"/>
        <v>#N/A</v>
      </c>
      <c r="AA6" s="63" t="e">
        <f t="shared" si="16"/>
        <v>#NUM!</v>
      </c>
      <c r="AB6" s="63" t="e">
        <f t="shared" si="17"/>
        <v>#NUM!</v>
      </c>
      <c r="AC6" s="63" t="e">
        <f t="shared" si="18"/>
        <v>#NUM!</v>
      </c>
      <c r="AD6" s="63" t="e">
        <f t="shared" si="19"/>
        <v>#NUM!</v>
      </c>
      <c r="AE6" s="63" t="e">
        <f t="shared" si="20"/>
        <v>#NUM!</v>
      </c>
      <c r="AF6" s="63" t="e">
        <f t="shared" si="21"/>
        <v>#N/A</v>
      </c>
      <c r="AG6" s="63" t="e">
        <f t="shared" si="22"/>
        <v>#NUM!</v>
      </c>
      <c r="AH6" s="63" t="e">
        <f t="shared" si="23"/>
        <v>#NUM!</v>
      </c>
      <c r="AI6" s="63" t="e">
        <f t="shared" si="24"/>
        <v>#NUM!</v>
      </c>
      <c r="AJ6" s="63" t="e">
        <f t="shared" si="25"/>
        <v>#N/A</v>
      </c>
    </row>
    <row r="7" spans="1:36" ht="12.95" customHeight="1" x14ac:dyDescent="0.15">
      <c r="A7" s="62"/>
      <c r="B7" s="105"/>
      <c r="C7" s="106"/>
      <c r="D7" s="62"/>
      <c r="E7" s="62"/>
      <c r="F7" s="4" t="str">
        <f t="shared" si="26"/>
        <v/>
      </c>
      <c r="G7" s="62"/>
      <c r="H7" s="62"/>
      <c r="I7" s="62"/>
      <c r="J7" s="1" t="s">
        <v>15</v>
      </c>
      <c r="K7" s="63" t="e">
        <f t="shared" si="0"/>
        <v>#NUM!</v>
      </c>
      <c r="L7" s="63" t="e">
        <f t="shared" si="1"/>
        <v>#NUM!</v>
      </c>
      <c r="M7" s="63" t="e">
        <f t="shared" si="2"/>
        <v>#NUM!</v>
      </c>
      <c r="N7" s="63" t="e">
        <f t="shared" si="3"/>
        <v>#NUM!</v>
      </c>
      <c r="O7" s="63" t="e">
        <f t="shared" si="4"/>
        <v>#NUM!</v>
      </c>
      <c r="P7" s="63" t="e">
        <f t="shared" si="5"/>
        <v>#N/A</v>
      </c>
      <c r="Q7" s="63" t="e">
        <f t="shared" si="6"/>
        <v>#NUM!</v>
      </c>
      <c r="R7" s="63" t="e">
        <f t="shared" si="7"/>
        <v>#NUM!</v>
      </c>
      <c r="S7" s="63" t="e">
        <f t="shared" si="8"/>
        <v>#NUM!</v>
      </c>
      <c r="T7" s="63" t="e">
        <f t="shared" si="9"/>
        <v>#NUM!</v>
      </c>
      <c r="U7" s="63" t="e">
        <f t="shared" si="10"/>
        <v>#N/A</v>
      </c>
      <c r="V7" s="63" t="e">
        <f t="shared" si="11"/>
        <v>#NUM!</v>
      </c>
      <c r="W7" s="63" t="e">
        <f t="shared" si="12"/>
        <v>#NUM!</v>
      </c>
      <c r="X7" s="63" t="e">
        <f t="shared" si="13"/>
        <v>#NUM!</v>
      </c>
      <c r="Y7" s="63" t="e">
        <f t="shared" si="14"/>
        <v>#NUM!</v>
      </c>
      <c r="Z7" s="63" t="e">
        <f t="shared" si="15"/>
        <v>#N/A</v>
      </c>
      <c r="AA7" s="63" t="e">
        <f t="shared" si="16"/>
        <v>#NUM!</v>
      </c>
      <c r="AB7" s="63" t="e">
        <f t="shared" si="17"/>
        <v>#NUM!</v>
      </c>
      <c r="AC7" s="63" t="e">
        <f t="shared" si="18"/>
        <v>#NUM!</v>
      </c>
      <c r="AD7" s="63" t="e">
        <f t="shared" si="19"/>
        <v>#NUM!</v>
      </c>
      <c r="AE7" s="63" t="e">
        <f t="shared" si="20"/>
        <v>#NUM!</v>
      </c>
      <c r="AF7" s="63" t="e">
        <f t="shared" si="21"/>
        <v>#N/A</v>
      </c>
      <c r="AG7" s="63" t="e">
        <f t="shared" si="22"/>
        <v>#NUM!</v>
      </c>
      <c r="AH7" s="63" t="e">
        <f t="shared" si="23"/>
        <v>#NUM!</v>
      </c>
      <c r="AI7" s="63" t="e">
        <f t="shared" si="24"/>
        <v>#NUM!</v>
      </c>
      <c r="AJ7" s="63" t="e">
        <f t="shared" si="25"/>
        <v>#N/A</v>
      </c>
    </row>
    <row r="8" spans="1:36" ht="12.95" customHeight="1" x14ac:dyDescent="0.15">
      <c r="A8" s="62"/>
      <c r="B8" s="105"/>
      <c r="C8" s="106"/>
      <c r="D8" s="62"/>
      <c r="E8" s="62"/>
      <c r="F8" s="4" t="str">
        <f t="shared" si="26"/>
        <v/>
      </c>
      <c r="G8" s="62"/>
      <c r="H8" s="62"/>
      <c r="I8" s="62"/>
      <c r="J8" s="1" t="s">
        <v>15</v>
      </c>
      <c r="K8" s="63" t="e">
        <f t="shared" si="0"/>
        <v>#NUM!</v>
      </c>
      <c r="L8" s="63" t="e">
        <f t="shared" si="1"/>
        <v>#NUM!</v>
      </c>
      <c r="M8" s="63" t="e">
        <f t="shared" si="2"/>
        <v>#NUM!</v>
      </c>
      <c r="N8" s="63" t="e">
        <f t="shared" si="3"/>
        <v>#NUM!</v>
      </c>
      <c r="O8" s="63" t="e">
        <f t="shared" si="4"/>
        <v>#NUM!</v>
      </c>
      <c r="P8" s="63" t="e">
        <f t="shared" si="5"/>
        <v>#N/A</v>
      </c>
      <c r="Q8" s="63" t="e">
        <f t="shared" si="6"/>
        <v>#NUM!</v>
      </c>
      <c r="R8" s="63" t="e">
        <f t="shared" si="7"/>
        <v>#NUM!</v>
      </c>
      <c r="S8" s="63" t="e">
        <f t="shared" si="8"/>
        <v>#NUM!</v>
      </c>
      <c r="T8" s="63" t="e">
        <f t="shared" si="9"/>
        <v>#NUM!</v>
      </c>
      <c r="U8" s="63" t="e">
        <f t="shared" si="10"/>
        <v>#N/A</v>
      </c>
      <c r="V8" s="63" t="e">
        <f t="shared" si="11"/>
        <v>#NUM!</v>
      </c>
      <c r="W8" s="63" t="e">
        <f t="shared" si="12"/>
        <v>#NUM!</v>
      </c>
      <c r="X8" s="63" t="e">
        <f t="shared" si="13"/>
        <v>#NUM!</v>
      </c>
      <c r="Y8" s="63" t="e">
        <f t="shared" si="14"/>
        <v>#NUM!</v>
      </c>
      <c r="Z8" s="63" t="e">
        <f t="shared" si="15"/>
        <v>#N/A</v>
      </c>
      <c r="AA8" s="63" t="e">
        <f t="shared" si="16"/>
        <v>#NUM!</v>
      </c>
      <c r="AB8" s="63" t="e">
        <f t="shared" si="17"/>
        <v>#NUM!</v>
      </c>
      <c r="AC8" s="63" t="e">
        <f t="shared" si="18"/>
        <v>#NUM!</v>
      </c>
      <c r="AD8" s="63" t="e">
        <f t="shared" si="19"/>
        <v>#NUM!</v>
      </c>
      <c r="AE8" s="63" t="e">
        <f t="shared" si="20"/>
        <v>#NUM!</v>
      </c>
      <c r="AF8" s="63" t="e">
        <f t="shared" si="21"/>
        <v>#N/A</v>
      </c>
      <c r="AG8" s="63" t="e">
        <f t="shared" si="22"/>
        <v>#NUM!</v>
      </c>
      <c r="AH8" s="63" t="e">
        <f t="shared" si="23"/>
        <v>#NUM!</v>
      </c>
      <c r="AI8" s="63" t="e">
        <f t="shared" si="24"/>
        <v>#NUM!</v>
      </c>
      <c r="AJ8" s="63" t="e">
        <f t="shared" si="25"/>
        <v>#N/A</v>
      </c>
    </row>
    <row r="9" spans="1:36" ht="12.95" customHeight="1" x14ac:dyDescent="0.15">
      <c r="A9" s="62"/>
      <c r="B9" s="105"/>
      <c r="C9" s="106"/>
      <c r="D9" s="62"/>
      <c r="E9" s="62"/>
      <c r="F9" s="4" t="str">
        <f>IF(D9&gt;0,IF(B9="スギ",P9,IF(B9="ヒノキ",U9,IF(B9="アカマツ",Z9,IF(B9="カラマツ",AF9,AJ9)))),"")</f>
        <v/>
      </c>
      <c r="G9" s="62"/>
      <c r="H9" s="62"/>
      <c r="I9" s="62"/>
      <c r="J9" s="1" t="s">
        <v>15</v>
      </c>
      <c r="K9" s="63" t="e">
        <f t="shared" si="0"/>
        <v>#NUM!</v>
      </c>
      <c r="L9" s="63" t="e">
        <f t="shared" si="1"/>
        <v>#NUM!</v>
      </c>
      <c r="M9" s="63" t="e">
        <f t="shared" si="2"/>
        <v>#NUM!</v>
      </c>
      <c r="N9" s="63" t="e">
        <f t="shared" si="3"/>
        <v>#NUM!</v>
      </c>
      <c r="O9" s="63" t="e">
        <f t="shared" si="4"/>
        <v>#NUM!</v>
      </c>
      <c r="P9" s="63" t="e">
        <f t="shared" si="5"/>
        <v>#N/A</v>
      </c>
      <c r="Q9" s="63" t="e">
        <f t="shared" si="6"/>
        <v>#NUM!</v>
      </c>
      <c r="R9" s="63" t="e">
        <f t="shared" si="7"/>
        <v>#NUM!</v>
      </c>
      <c r="S9" s="63" t="e">
        <f t="shared" si="8"/>
        <v>#NUM!</v>
      </c>
      <c r="T9" s="63" t="e">
        <f t="shared" si="9"/>
        <v>#NUM!</v>
      </c>
      <c r="U9" s="63" t="e">
        <f t="shared" si="10"/>
        <v>#N/A</v>
      </c>
      <c r="V9" s="63" t="e">
        <f t="shared" si="11"/>
        <v>#NUM!</v>
      </c>
      <c r="W9" s="63" t="e">
        <f t="shared" si="12"/>
        <v>#NUM!</v>
      </c>
      <c r="X9" s="63" t="e">
        <f t="shared" si="13"/>
        <v>#NUM!</v>
      </c>
      <c r="Y9" s="63" t="e">
        <f t="shared" si="14"/>
        <v>#NUM!</v>
      </c>
      <c r="Z9" s="63" t="e">
        <f t="shared" si="15"/>
        <v>#N/A</v>
      </c>
      <c r="AA9" s="63" t="e">
        <f t="shared" si="16"/>
        <v>#NUM!</v>
      </c>
      <c r="AB9" s="63" t="e">
        <f t="shared" si="17"/>
        <v>#NUM!</v>
      </c>
      <c r="AC9" s="63" t="e">
        <f t="shared" si="18"/>
        <v>#NUM!</v>
      </c>
      <c r="AD9" s="63" t="e">
        <f t="shared" si="19"/>
        <v>#NUM!</v>
      </c>
      <c r="AE9" s="63" t="e">
        <f t="shared" si="20"/>
        <v>#NUM!</v>
      </c>
      <c r="AF9" s="63" t="e">
        <f t="shared" si="21"/>
        <v>#N/A</v>
      </c>
      <c r="AG9" s="63" t="e">
        <f t="shared" si="22"/>
        <v>#NUM!</v>
      </c>
      <c r="AH9" s="63" t="e">
        <f t="shared" si="23"/>
        <v>#NUM!</v>
      </c>
      <c r="AI9" s="63" t="e">
        <f t="shared" si="24"/>
        <v>#NUM!</v>
      </c>
      <c r="AJ9" s="63" t="e">
        <f t="shared" si="25"/>
        <v>#N/A</v>
      </c>
    </row>
    <row r="10" spans="1:36" ht="12.95" customHeight="1" x14ac:dyDescent="0.15">
      <c r="A10" s="62"/>
      <c r="B10" s="105"/>
      <c r="C10" s="106"/>
      <c r="D10" s="62"/>
      <c r="E10" s="62"/>
      <c r="F10" s="4" t="str">
        <f>IF(D10&gt;0,IF(B10="スギ",P10,IF(B10="ヒノキ",U10,IF(B10="アカマツ",Z10,IF(B10="カラマツ",AF10,AJ10)))),"")</f>
        <v/>
      </c>
      <c r="G10" s="62"/>
      <c r="H10" s="62"/>
      <c r="I10" s="62"/>
      <c r="J10" s="1" t="s">
        <v>15</v>
      </c>
      <c r="K10" s="63" t="e">
        <f t="shared" si="0"/>
        <v>#NUM!</v>
      </c>
      <c r="L10" s="63" t="e">
        <f t="shared" si="1"/>
        <v>#NUM!</v>
      </c>
      <c r="M10" s="63" t="e">
        <f t="shared" si="2"/>
        <v>#NUM!</v>
      </c>
      <c r="N10" s="63" t="e">
        <f t="shared" si="3"/>
        <v>#NUM!</v>
      </c>
      <c r="O10" s="63" t="e">
        <f t="shared" si="4"/>
        <v>#NUM!</v>
      </c>
      <c r="P10" s="63" t="e">
        <f t="shared" si="5"/>
        <v>#N/A</v>
      </c>
      <c r="Q10" s="63" t="e">
        <f t="shared" si="6"/>
        <v>#NUM!</v>
      </c>
      <c r="R10" s="63" t="e">
        <f t="shared" si="7"/>
        <v>#NUM!</v>
      </c>
      <c r="S10" s="63" t="e">
        <f t="shared" si="8"/>
        <v>#NUM!</v>
      </c>
      <c r="T10" s="63" t="e">
        <f t="shared" si="9"/>
        <v>#NUM!</v>
      </c>
      <c r="U10" s="63" t="e">
        <f t="shared" si="10"/>
        <v>#N/A</v>
      </c>
      <c r="V10" s="63" t="e">
        <f t="shared" si="11"/>
        <v>#NUM!</v>
      </c>
      <c r="W10" s="63" t="e">
        <f t="shared" si="12"/>
        <v>#NUM!</v>
      </c>
      <c r="X10" s="63" t="e">
        <f t="shared" si="13"/>
        <v>#NUM!</v>
      </c>
      <c r="Y10" s="63" t="e">
        <f t="shared" si="14"/>
        <v>#NUM!</v>
      </c>
      <c r="Z10" s="63" t="e">
        <f t="shared" si="15"/>
        <v>#N/A</v>
      </c>
      <c r="AA10" s="63" t="e">
        <f t="shared" si="16"/>
        <v>#NUM!</v>
      </c>
      <c r="AB10" s="63" t="e">
        <f t="shared" si="17"/>
        <v>#NUM!</v>
      </c>
      <c r="AC10" s="63" t="e">
        <f t="shared" si="18"/>
        <v>#NUM!</v>
      </c>
      <c r="AD10" s="63" t="e">
        <f t="shared" si="19"/>
        <v>#NUM!</v>
      </c>
      <c r="AE10" s="63" t="e">
        <f t="shared" si="20"/>
        <v>#NUM!</v>
      </c>
      <c r="AF10" s="63" t="e">
        <f t="shared" si="21"/>
        <v>#N/A</v>
      </c>
      <c r="AG10" s="63" t="e">
        <f t="shared" si="22"/>
        <v>#NUM!</v>
      </c>
      <c r="AH10" s="63" t="e">
        <f t="shared" si="23"/>
        <v>#NUM!</v>
      </c>
      <c r="AI10" s="63" t="e">
        <f t="shared" si="24"/>
        <v>#NUM!</v>
      </c>
      <c r="AJ10" s="63" t="e">
        <f t="shared" si="25"/>
        <v>#N/A</v>
      </c>
    </row>
    <row r="11" spans="1:36" ht="12.95" customHeight="1" x14ac:dyDescent="0.15">
      <c r="A11" s="62"/>
      <c r="B11" s="105"/>
      <c r="C11" s="106"/>
      <c r="D11" s="62"/>
      <c r="E11" s="62"/>
      <c r="F11" s="4" t="str">
        <f t="shared" ref="F11:F12" si="27">IF(D11&gt;0,IF(B11="スギ",P11,IF(B11="ヒノキ",U11,IF(B11="アカマツ",Z11,IF(B11="カラマツ",AF11,AJ11)))),"")</f>
        <v/>
      </c>
      <c r="G11" s="62"/>
      <c r="H11" s="62"/>
      <c r="I11" s="62"/>
      <c r="J11" s="1" t="s">
        <v>15</v>
      </c>
      <c r="K11" s="63" t="e">
        <f t="shared" si="0"/>
        <v>#NUM!</v>
      </c>
      <c r="L11" s="63" t="e">
        <f t="shared" si="1"/>
        <v>#NUM!</v>
      </c>
      <c r="M11" s="63" t="e">
        <f t="shared" si="2"/>
        <v>#NUM!</v>
      </c>
      <c r="N11" s="63" t="e">
        <f t="shared" si="3"/>
        <v>#NUM!</v>
      </c>
      <c r="O11" s="63" t="e">
        <f t="shared" si="4"/>
        <v>#NUM!</v>
      </c>
      <c r="P11" s="63" t="e">
        <f t="shared" si="5"/>
        <v>#N/A</v>
      </c>
      <c r="Q11" s="63" t="e">
        <f t="shared" si="6"/>
        <v>#NUM!</v>
      </c>
      <c r="R11" s="63" t="e">
        <f t="shared" si="7"/>
        <v>#NUM!</v>
      </c>
      <c r="S11" s="63" t="e">
        <f t="shared" si="8"/>
        <v>#NUM!</v>
      </c>
      <c r="T11" s="63" t="e">
        <f t="shared" si="9"/>
        <v>#NUM!</v>
      </c>
      <c r="U11" s="63" t="e">
        <f t="shared" si="10"/>
        <v>#N/A</v>
      </c>
      <c r="V11" s="63" t="e">
        <f t="shared" si="11"/>
        <v>#NUM!</v>
      </c>
      <c r="W11" s="63" t="e">
        <f t="shared" si="12"/>
        <v>#NUM!</v>
      </c>
      <c r="X11" s="63" t="e">
        <f t="shared" si="13"/>
        <v>#NUM!</v>
      </c>
      <c r="Y11" s="63" t="e">
        <f t="shared" si="14"/>
        <v>#NUM!</v>
      </c>
      <c r="Z11" s="63" t="e">
        <f t="shared" si="15"/>
        <v>#N/A</v>
      </c>
      <c r="AA11" s="63" t="e">
        <f t="shared" si="16"/>
        <v>#NUM!</v>
      </c>
      <c r="AB11" s="63" t="e">
        <f t="shared" si="17"/>
        <v>#NUM!</v>
      </c>
      <c r="AC11" s="63" t="e">
        <f t="shared" si="18"/>
        <v>#NUM!</v>
      </c>
      <c r="AD11" s="63" t="e">
        <f t="shared" si="19"/>
        <v>#NUM!</v>
      </c>
      <c r="AE11" s="63" t="e">
        <f t="shared" si="20"/>
        <v>#NUM!</v>
      </c>
      <c r="AF11" s="63" t="e">
        <f t="shared" si="21"/>
        <v>#N/A</v>
      </c>
      <c r="AG11" s="63" t="e">
        <f t="shared" si="22"/>
        <v>#NUM!</v>
      </c>
      <c r="AH11" s="63" t="e">
        <f t="shared" si="23"/>
        <v>#NUM!</v>
      </c>
      <c r="AI11" s="63" t="e">
        <f t="shared" si="24"/>
        <v>#NUM!</v>
      </c>
      <c r="AJ11" s="63" t="e">
        <f t="shared" si="25"/>
        <v>#N/A</v>
      </c>
    </row>
    <row r="12" spans="1:36" ht="12.95" customHeight="1" x14ac:dyDescent="0.15">
      <c r="A12" s="62"/>
      <c r="B12" s="105"/>
      <c r="C12" s="106"/>
      <c r="D12" s="62"/>
      <c r="E12" s="62"/>
      <c r="F12" s="4" t="str">
        <f t="shared" si="27"/>
        <v/>
      </c>
      <c r="G12" s="62"/>
      <c r="H12" s="62"/>
      <c r="I12" s="62"/>
      <c r="J12" s="1" t="s">
        <v>15</v>
      </c>
      <c r="K12" s="63" t="e">
        <f t="shared" si="0"/>
        <v>#NUM!</v>
      </c>
      <c r="L12" s="63" t="e">
        <f t="shared" si="1"/>
        <v>#NUM!</v>
      </c>
      <c r="M12" s="63" t="e">
        <f t="shared" si="2"/>
        <v>#NUM!</v>
      </c>
      <c r="N12" s="63" t="e">
        <f t="shared" si="3"/>
        <v>#NUM!</v>
      </c>
      <c r="O12" s="63" t="e">
        <f t="shared" si="4"/>
        <v>#NUM!</v>
      </c>
      <c r="P12" s="63" t="e">
        <f t="shared" si="5"/>
        <v>#N/A</v>
      </c>
      <c r="Q12" s="63" t="e">
        <f t="shared" si="6"/>
        <v>#NUM!</v>
      </c>
      <c r="R12" s="63" t="e">
        <f t="shared" si="7"/>
        <v>#NUM!</v>
      </c>
      <c r="S12" s="63" t="e">
        <f t="shared" si="8"/>
        <v>#NUM!</v>
      </c>
      <c r="T12" s="63" t="e">
        <f t="shared" si="9"/>
        <v>#NUM!</v>
      </c>
      <c r="U12" s="63" t="e">
        <f t="shared" si="10"/>
        <v>#N/A</v>
      </c>
      <c r="V12" s="63" t="e">
        <f t="shared" si="11"/>
        <v>#NUM!</v>
      </c>
      <c r="W12" s="63" t="e">
        <f t="shared" si="12"/>
        <v>#NUM!</v>
      </c>
      <c r="X12" s="63" t="e">
        <f t="shared" si="13"/>
        <v>#NUM!</v>
      </c>
      <c r="Y12" s="63" t="e">
        <f t="shared" si="14"/>
        <v>#NUM!</v>
      </c>
      <c r="Z12" s="63" t="e">
        <f t="shared" si="15"/>
        <v>#N/A</v>
      </c>
      <c r="AA12" s="63" t="e">
        <f t="shared" si="16"/>
        <v>#NUM!</v>
      </c>
      <c r="AB12" s="63" t="e">
        <f t="shared" si="17"/>
        <v>#NUM!</v>
      </c>
      <c r="AC12" s="63" t="e">
        <f t="shared" si="18"/>
        <v>#NUM!</v>
      </c>
      <c r="AD12" s="63" t="e">
        <f t="shared" si="19"/>
        <v>#NUM!</v>
      </c>
      <c r="AE12" s="63" t="e">
        <f t="shared" si="20"/>
        <v>#NUM!</v>
      </c>
      <c r="AF12" s="63" t="e">
        <f t="shared" si="21"/>
        <v>#N/A</v>
      </c>
      <c r="AG12" s="63" t="e">
        <f t="shared" si="22"/>
        <v>#NUM!</v>
      </c>
      <c r="AH12" s="63" t="e">
        <f t="shared" si="23"/>
        <v>#NUM!</v>
      </c>
      <c r="AI12" s="63" t="e">
        <f t="shared" si="24"/>
        <v>#NUM!</v>
      </c>
      <c r="AJ12" s="63" t="e">
        <f t="shared" si="25"/>
        <v>#N/A</v>
      </c>
    </row>
    <row r="13" spans="1:36" ht="12.95" customHeight="1" x14ac:dyDescent="0.15">
      <c r="A13" s="62"/>
      <c r="B13" s="77"/>
      <c r="C13" s="77"/>
      <c r="D13" s="62"/>
      <c r="E13" s="62"/>
      <c r="F13" s="4" t="str">
        <f t="shared" si="26"/>
        <v/>
      </c>
      <c r="G13" s="5"/>
      <c r="H13" s="62"/>
      <c r="I13" s="62"/>
      <c r="J13" s="1" t="s">
        <v>15</v>
      </c>
      <c r="K13" s="63" t="e">
        <f t="shared" si="0"/>
        <v>#NUM!</v>
      </c>
      <c r="L13" s="63" t="e">
        <f t="shared" si="1"/>
        <v>#NUM!</v>
      </c>
      <c r="M13" s="63" t="e">
        <f t="shared" si="2"/>
        <v>#NUM!</v>
      </c>
      <c r="N13" s="63" t="e">
        <f t="shared" si="3"/>
        <v>#NUM!</v>
      </c>
      <c r="O13" s="63" t="e">
        <f t="shared" si="4"/>
        <v>#NUM!</v>
      </c>
      <c r="P13" s="63" t="e">
        <f t="shared" si="5"/>
        <v>#N/A</v>
      </c>
      <c r="Q13" s="63" t="e">
        <f t="shared" si="6"/>
        <v>#NUM!</v>
      </c>
      <c r="R13" s="63" t="e">
        <f t="shared" si="7"/>
        <v>#NUM!</v>
      </c>
      <c r="S13" s="63" t="e">
        <f t="shared" si="8"/>
        <v>#NUM!</v>
      </c>
      <c r="T13" s="63" t="e">
        <f t="shared" si="9"/>
        <v>#NUM!</v>
      </c>
      <c r="U13" s="63" t="e">
        <f t="shared" si="10"/>
        <v>#N/A</v>
      </c>
      <c r="V13" s="63" t="e">
        <f t="shared" si="11"/>
        <v>#NUM!</v>
      </c>
      <c r="W13" s="63" t="e">
        <f t="shared" si="12"/>
        <v>#NUM!</v>
      </c>
      <c r="X13" s="63" t="e">
        <f t="shared" si="13"/>
        <v>#NUM!</v>
      </c>
      <c r="Y13" s="63" t="e">
        <f t="shared" si="14"/>
        <v>#NUM!</v>
      </c>
      <c r="Z13" s="63" t="e">
        <f t="shared" si="15"/>
        <v>#N/A</v>
      </c>
      <c r="AA13" s="63" t="e">
        <f t="shared" si="16"/>
        <v>#NUM!</v>
      </c>
      <c r="AB13" s="63" t="e">
        <f t="shared" si="17"/>
        <v>#NUM!</v>
      </c>
      <c r="AC13" s="63" t="e">
        <f t="shared" si="18"/>
        <v>#NUM!</v>
      </c>
      <c r="AD13" s="63" t="e">
        <f t="shared" si="19"/>
        <v>#NUM!</v>
      </c>
      <c r="AE13" s="63" t="e">
        <f t="shared" si="20"/>
        <v>#NUM!</v>
      </c>
      <c r="AF13" s="63" t="e">
        <f t="shared" si="21"/>
        <v>#N/A</v>
      </c>
      <c r="AG13" s="63" t="e">
        <f t="shared" si="22"/>
        <v>#NUM!</v>
      </c>
      <c r="AH13" s="63" t="e">
        <f t="shared" si="23"/>
        <v>#NUM!</v>
      </c>
      <c r="AI13" s="63" t="e">
        <f t="shared" si="24"/>
        <v>#NUM!</v>
      </c>
      <c r="AJ13" s="63" t="e">
        <f t="shared" si="25"/>
        <v>#N/A</v>
      </c>
    </row>
    <row r="14" spans="1:36" ht="12.95" customHeight="1" x14ac:dyDescent="0.15">
      <c r="A14" s="62"/>
      <c r="B14" s="77"/>
      <c r="C14" s="77"/>
      <c r="D14" s="62"/>
      <c r="E14" s="62"/>
      <c r="F14" s="4" t="str">
        <f>IF(D14&gt;0,IF(B14="スギ",P14,IF(B14="ヒノキ",U14,IF(B14="アカマツ",Z14,IF(B14="カラマツ",AF14,AJ14)))),"")</f>
        <v/>
      </c>
      <c r="G14" s="62"/>
      <c r="H14" s="62"/>
      <c r="I14" s="62"/>
      <c r="J14" s="1" t="s">
        <v>15</v>
      </c>
      <c r="K14" s="63" t="e">
        <f>IF(ROUND(10^(-5+0.8769+1.7454*LOG(D14)+1.014*LOG(E14)),2)&gt;=0.01,ROUND(10^(-5+0.8769+1.7454*LOG(D14)+1.014*LOG(E14)),2),ROUND(10^(-5+0.8769+1.7454*LOG(D14)+1.014*LOG(E14)),3))</f>
        <v>#NUM!</v>
      </c>
      <c r="L14" s="63" t="e">
        <f>ROUND(10^(-5+0.73504+1.83346*LOG(D14)+1.06569*LOG(E14)),2)</f>
        <v>#NUM!</v>
      </c>
      <c r="M14" s="63" t="e">
        <f>ROUND(10^(-5+0.71514+1.74357*LOG(D14)+1.17719*LOG(E14)),2)</f>
        <v>#NUM!</v>
      </c>
      <c r="N14" s="63" t="e">
        <f>ROUND(10^(-5+0.82956+1.76381*LOG(D14)+1.06412*LOG(E14)),2)</f>
        <v>#NUM!</v>
      </c>
      <c r="O14" s="63" t="e">
        <f>ROUND(10^(-5+0.88226+1.79204*LOG(D14)+0.99303*LOG(E14)),2)</f>
        <v>#NUM!</v>
      </c>
      <c r="P14" s="63" t="e">
        <f>HLOOKUP($D14,K$3:O$43,MATCH(A14,$A$3:$A$43,0),1)</f>
        <v>#N/A</v>
      </c>
      <c r="Q14" s="63" t="e">
        <f>IF(ROUND(10^(1.810672*LOG(D14)+0.982833*LOG(E14)-4.173533),2)&gt;=0.01,ROUND(10^(1.810672*LOG(D14)+0.982833*LOG(E14)-4.173533),2),ROUND(10^(1.810672*LOG(D14)+0.982833*LOG(E14)-4.173533),3))</f>
        <v>#NUM!</v>
      </c>
      <c r="R14" s="63" t="e">
        <f>ROUND(10^(1.905709*LOG(D14)+1.011385*LOG(E14)-4.293729),2)</f>
        <v>#NUM!</v>
      </c>
      <c r="S14" s="63" t="e">
        <f>ROUND(10^(1.771888*LOG(D14)+1.138415*LOG(E14)-4.271259),2)</f>
        <v>#NUM!</v>
      </c>
      <c r="T14" s="63" t="e">
        <f>ROUND(10^(1.671519*LOG(D14)+1.363617*LOG(E14)-4.404407),2)</f>
        <v>#NUM!</v>
      </c>
      <c r="U14" s="63" t="e">
        <f>HLOOKUP($D14,Q$3:T$43,MATCH($A14,$A$3:$A$43,0),1)</f>
        <v>#N/A</v>
      </c>
      <c r="V14" s="63" t="e">
        <f>IF(ROUND(10^(-4.249503+1.946501*LOG(D14)+0.942682*LOG(E14)),2)&gt;=0.01,ROUND(10^(-4.249503+1.946501*LOG(D14)+0.942682*LOG(E14)),2),ROUND(10^(-4.249503+1.946501*LOG(D14)+0.942682*LOG(E14)),3))</f>
        <v>#NUM!</v>
      </c>
      <c r="W14" s="63" t="e">
        <f>ROUND(10^(-4.155639+1.847898*LOG(D14)+0.951955*LOG(E14)),2)</f>
        <v>#NUM!</v>
      </c>
      <c r="X14" s="63" t="e">
        <f>ROUND(10^(-4.194535+1.804172*LOG(D14)+1.034248*LOG(E14)),2)</f>
        <v>#NUM!</v>
      </c>
      <c r="Y14" s="63" t="e">
        <f>ROUND(10^(-4.42347+2.006485*LOG(D14)+0.967757*LOG(E14)),2)</f>
        <v>#NUM!</v>
      </c>
      <c r="Z14" s="63" t="e">
        <f>HLOOKUP($D14,V$3:Y$43,MATCH($A14,$A$3:$A$43,0),1)</f>
        <v>#N/A</v>
      </c>
      <c r="AA14" s="63" t="e">
        <f>IF(ROUND(10^(1.80389*LOG(D14)+0.962587*LOG(E14)-4.155099),2)&gt;=0.01,ROUND(10^(1.80389*LOG(D14)+0.962587*LOG(E14)-4.155099),2),ROUND(10^(1.80389*LOG(D14)+0.962587*LOG(E14)-4.155099),3))</f>
        <v>#NUM!</v>
      </c>
      <c r="AB14" s="63" t="e">
        <f>ROUND(10^(1.979213*LOG(D14)+0.998347*LOG(E14)-4.369281),2)</f>
        <v>#NUM!</v>
      </c>
      <c r="AC14" s="63" t="e">
        <f>ROUND(10^(1.904401*LOG(D14)+1.062478*LOG(E14)-4.348104),2)</f>
        <v>#NUM!</v>
      </c>
      <c r="AD14" s="63" t="e">
        <f>ROUND(10^(1.640825*LOG(D14)+1.080387*LOG(E14)-3.976731),2)</f>
        <v>#NUM!</v>
      </c>
      <c r="AE14" s="63" t="e">
        <f>ROUND(10^(1.90887*LOG(D14)+1.088002*LOG(E14)-4.431495),2)</f>
        <v>#NUM!</v>
      </c>
      <c r="AF14" s="63" t="e">
        <f>HLOOKUP($D14,AA$3:AE$43,MATCH($A14,$A$3:$A$43,0),1)</f>
        <v>#N/A</v>
      </c>
      <c r="AG14" s="63" t="e">
        <f>IF(ROUND(10^(1.94019664*LOG(D14)+0.84689666*LOG(E14)-4.20067295),2)&gt;=0.01,ROUND(10^(1.94019664*LOG(D14)+0.84689666*LOG(E14)-4.20067295),2),ROUND(10^(1.94019664*LOG(D14)+0.84689666*LOG(E14)-4.20067295),3))</f>
        <v>#NUM!</v>
      </c>
      <c r="AH14" s="63" t="e">
        <f>ROUND(10^(1.93813902*LOG(D14)+0.96697002*LOG(E14)-4.32216295),2)</f>
        <v>#NUM!</v>
      </c>
      <c r="AI14" s="63" t="e">
        <f>ROUND(10^(1.82464098*LOG(D14)+0.97625989*LOG(E14)-4.15096808),2)</f>
        <v>#NUM!</v>
      </c>
      <c r="AJ14" s="63" t="e">
        <f>HLOOKUP($D14,AG$3:AI$43,MATCH($A14,$A$3:$A$43,0),1)</f>
        <v>#N/A</v>
      </c>
    </row>
    <row r="15" spans="1:36" ht="12.95" customHeight="1" x14ac:dyDescent="0.15">
      <c r="A15" s="62"/>
      <c r="B15" s="77"/>
      <c r="C15" s="77"/>
      <c r="D15" s="62"/>
      <c r="E15" s="62"/>
      <c r="F15" s="4" t="str">
        <f t="shared" si="26"/>
        <v/>
      </c>
      <c r="G15" s="62"/>
      <c r="H15" s="62"/>
      <c r="I15" s="62"/>
      <c r="J15" s="1" t="s">
        <v>15</v>
      </c>
      <c r="K15" s="63" t="e">
        <f t="shared" si="0"/>
        <v>#NUM!</v>
      </c>
      <c r="L15" s="63" t="e">
        <f t="shared" si="1"/>
        <v>#NUM!</v>
      </c>
      <c r="M15" s="63" t="e">
        <f t="shared" si="2"/>
        <v>#NUM!</v>
      </c>
      <c r="N15" s="63" t="e">
        <f t="shared" si="3"/>
        <v>#NUM!</v>
      </c>
      <c r="O15" s="63" t="e">
        <f t="shared" si="4"/>
        <v>#NUM!</v>
      </c>
      <c r="P15" s="63" t="e">
        <f t="shared" si="5"/>
        <v>#N/A</v>
      </c>
      <c r="Q15" s="63" t="e">
        <f t="shared" si="6"/>
        <v>#NUM!</v>
      </c>
      <c r="R15" s="63" t="e">
        <f t="shared" si="7"/>
        <v>#NUM!</v>
      </c>
      <c r="S15" s="63" t="e">
        <f t="shared" si="8"/>
        <v>#NUM!</v>
      </c>
      <c r="T15" s="63" t="e">
        <f t="shared" si="9"/>
        <v>#NUM!</v>
      </c>
      <c r="U15" s="63" t="e">
        <f t="shared" si="10"/>
        <v>#N/A</v>
      </c>
      <c r="V15" s="63" t="e">
        <f t="shared" si="11"/>
        <v>#NUM!</v>
      </c>
      <c r="W15" s="63" t="e">
        <f t="shared" si="12"/>
        <v>#NUM!</v>
      </c>
      <c r="X15" s="63" t="e">
        <f t="shared" si="13"/>
        <v>#NUM!</v>
      </c>
      <c r="Y15" s="63" t="e">
        <f t="shared" si="14"/>
        <v>#NUM!</v>
      </c>
      <c r="Z15" s="63" t="e">
        <f t="shared" si="15"/>
        <v>#N/A</v>
      </c>
      <c r="AA15" s="63" t="e">
        <f t="shared" si="16"/>
        <v>#NUM!</v>
      </c>
      <c r="AB15" s="63" t="e">
        <f t="shared" si="17"/>
        <v>#NUM!</v>
      </c>
      <c r="AC15" s="63" t="e">
        <f t="shared" si="18"/>
        <v>#NUM!</v>
      </c>
      <c r="AD15" s="63" t="e">
        <f t="shared" si="19"/>
        <v>#NUM!</v>
      </c>
      <c r="AE15" s="63" t="e">
        <f t="shared" si="20"/>
        <v>#NUM!</v>
      </c>
      <c r="AF15" s="63" t="e">
        <f t="shared" si="21"/>
        <v>#N/A</v>
      </c>
      <c r="AG15" s="63" t="e">
        <f t="shared" si="22"/>
        <v>#NUM!</v>
      </c>
      <c r="AH15" s="63" t="e">
        <f t="shared" si="23"/>
        <v>#NUM!</v>
      </c>
      <c r="AI15" s="63" t="e">
        <f t="shared" si="24"/>
        <v>#NUM!</v>
      </c>
      <c r="AJ15" s="63" t="e">
        <f t="shared" si="25"/>
        <v>#N/A</v>
      </c>
    </row>
    <row r="16" spans="1:36" ht="12.95" customHeight="1" x14ac:dyDescent="0.15">
      <c r="A16" s="62"/>
      <c r="B16" s="77"/>
      <c r="C16" s="77"/>
      <c r="D16" s="62"/>
      <c r="E16" s="62"/>
      <c r="F16" s="4" t="str">
        <f t="shared" si="26"/>
        <v/>
      </c>
      <c r="G16" s="62"/>
      <c r="H16" s="62"/>
      <c r="I16" s="62"/>
      <c r="J16" s="1" t="s">
        <v>15</v>
      </c>
      <c r="K16" s="63" t="e">
        <f t="shared" si="0"/>
        <v>#NUM!</v>
      </c>
      <c r="L16" s="63" t="e">
        <f t="shared" si="1"/>
        <v>#NUM!</v>
      </c>
      <c r="M16" s="63" t="e">
        <f t="shared" si="2"/>
        <v>#NUM!</v>
      </c>
      <c r="N16" s="63" t="e">
        <f t="shared" si="3"/>
        <v>#NUM!</v>
      </c>
      <c r="O16" s="63" t="e">
        <f t="shared" si="4"/>
        <v>#NUM!</v>
      </c>
      <c r="P16" s="63" t="e">
        <f t="shared" si="5"/>
        <v>#N/A</v>
      </c>
      <c r="Q16" s="63" t="e">
        <f t="shared" si="6"/>
        <v>#NUM!</v>
      </c>
      <c r="R16" s="63" t="e">
        <f t="shared" si="7"/>
        <v>#NUM!</v>
      </c>
      <c r="S16" s="63" t="e">
        <f t="shared" si="8"/>
        <v>#NUM!</v>
      </c>
      <c r="T16" s="63" t="e">
        <f t="shared" si="9"/>
        <v>#NUM!</v>
      </c>
      <c r="U16" s="63" t="e">
        <f t="shared" si="10"/>
        <v>#N/A</v>
      </c>
      <c r="V16" s="63" t="e">
        <f t="shared" si="11"/>
        <v>#NUM!</v>
      </c>
      <c r="W16" s="63" t="e">
        <f t="shared" si="12"/>
        <v>#NUM!</v>
      </c>
      <c r="X16" s="63" t="e">
        <f t="shared" si="13"/>
        <v>#NUM!</v>
      </c>
      <c r="Y16" s="63" t="e">
        <f t="shared" si="14"/>
        <v>#NUM!</v>
      </c>
      <c r="Z16" s="63" t="e">
        <f t="shared" si="15"/>
        <v>#N/A</v>
      </c>
      <c r="AA16" s="63" t="e">
        <f t="shared" si="16"/>
        <v>#NUM!</v>
      </c>
      <c r="AB16" s="63" t="e">
        <f t="shared" si="17"/>
        <v>#NUM!</v>
      </c>
      <c r="AC16" s="63" t="e">
        <f t="shared" si="18"/>
        <v>#NUM!</v>
      </c>
      <c r="AD16" s="63" t="e">
        <f t="shared" si="19"/>
        <v>#NUM!</v>
      </c>
      <c r="AE16" s="63" t="e">
        <f t="shared" si="20"/>
        <v>#NUM!</v>
      </c>
      <c r="AF16" s="63" t="e">
        <f t="shared" si="21"/>
        <v>#N/A</v>
      </c>
      <c r="AG16" s="63" t="e">
        <f t="shared" si="22"/>
        <v>#NUM!</v>
      </c>
      <c r="AH16" s="63" t="e">
        <f t="shared" si="23"/>
        <v>#NUM!</v>
      </c>
      <c r="AI16" s="63" t="e">
        <f t="shared" si="24"/>
        <v>#NUM!</v>
      </c>
      <c r="AJ16" s="63" t="e">
        <f t="shared" si="25"/>
        <v>#N/A</v>
      </c>
    </row>
    <row r="17" spans="1:36" ht="12.95" customHeight="1" x14ac:dyDescent="0.15">
      <c r="A17" s="62"/>
      <c r="B17" s="77"/>
      <c r="C17" s="77"/>
      <c r="D17" s="62"/>
      <c r="E17" s="62"/>
      <c r="F17" s="4" t="str">
        <f t="shared" si="26"/>
        <v/>
      </c>
      <c r="G17" s="62"/>
      <c r="H17" s="62"/>
      <c r="I17" s="62"/>
      <c r="J17" s="1" t="s">
        <v>15</v>
      </c>
      <c r="K17" s="63" t="e">
        <f t="shared" si="0"/>
        <v>#NUM!</v>
      </c>
      <c r="L17" s="63" t="e">
        <f t="shared" si="1"/>
        <v>#NUM!</v>
      </c>
      <c r="M17" s="63" t="e">
        <f t="shared" si="2"/>
        <v>#NUM!</v>
      </c>
      <c r="N17" s="63" t="e">
        <f t="shared" si="3"/>
        <v>#NUM!</v>
      </c>
      <c r="O17" s="63" t="e">
        <f t="shared" si="4"/>
        <v>#NUM!</v>
      </c>
      <c r="P17" s="63" t="e">
        <f t="shared" si="5"/>
        <v>#N/A</v>
      </c>
      <c r="Q17" s="63" t="e">
        <f t="shared" si="6"/>
        <v>#NUM!</v>
      </c>
      <c r="R17" s="63" t="e">
        <f t="shared" si="7"/>
        <v>#NUM!</v>
      </c>
      <c r="S17" s="63" t="e">
        <f t="shared" si="8"/>
        <v>#NUM!</v>
      </c>
      <c r="T17" s="63" t="e">
        <f t="shared" si="9"/>
        <v>#NUM!</v>
      </c>
      <c r="U17" s="63" t="e">
        <f t="shared" si="10"/>
        <v>#N/A</v>
      </c>
      <c r="V17" s="63" t="e">
        <f t="shared" si="11"/>
        <v>#NUM!</v>
      </c>
      <c r="W17" s="63" t="e">
        <f t="shared" si="12"/>
        <v>#NUM!</v>
      </c>
      <c r="X17" s="63" t="e">
        <f t="shared" si="13"/>
        <v>#NUM!</v>
      </c>
      <c r="Y17" s="63" t="e">
        <f t="shared" si="14"/>
        <v>#NUM!</v>
      </c>
      <c r="Z17" s="63" t="e">
        <f t="shared" si="15"/>
        <v>#N/A</v>
      </c>
      <c r="AA17" s="63" t="e">
        <f t="shared" si="16"/>
        <v>#NUM!</v>
      </c>
      <c r="AB17" s="63" t="e">
        <f t="shared" si="17"/>
        <v>#NUM!</v>
      </c>
      <c r="AC17" s="63" t="e">
        <f t="shared" si="18"/>
        <v>#NUM!</v>
      </c>
      <c r="AD17" s="63" t="e">
        <f t="shared" si="19"/>
        <v>#NUM!</v>
      </c>
      <c r="AE17" s="63" t="e">
        <f t="shared" si="20"/>
        <v>#NUM!</v>
      </c>
      <c r="AF17" s="63" t="e">
        <f t="shared" si="21"/>
        <v>#N/A</v>
      </c>
      <c r="AG17" s="63" t="e">
        <f t="shared" si="22"/>
        <v>#NUM!</v>
      </c>
      <c r="AH17" s="63" t="e">
        <f t="shared" si="23"/>
        <v>#NUM!</v>
      </c>
      <c r="AI17" s="63" t="e">
        <f t="shared" si="24"/>
        <v>#NUM!</v>
      </c>
      <c r="AJ17" s="63" t="e">
        <f t="shared" si="25"/>
        <v>#N/A</v>
      </c>
    </row>
    <row r="18" spans="1:36" ht="12.95" customHeight="1" x14ac:dyDescent="0.15">
      <c r="A18" s="62"/>
      <c r="B18" s="77"/>
      <c r="C18" s="77"/>
      <c r="D18" s="62"/>
      <c r="E18" s="62"/>
      <c r="F18" s="4" t="str">
        <f t="shared" si="26"/>
        <v/>
      </c>
      <c r="G18" s="62"/>
      <c r="H18" s="62"/>
      <c r="I18" s="62"/>
      <c r="J18" s="1" t="s">
        <v>15</v>
      </c>
      <c r="K18" s="63" t="e">
        <f t="shared" si="0"/>
        <v>#NUM!</v>
      </c>
      <c r="L18" s="63" t="e">
        <f t="shared" si="1"/>
        <v>#NUM!</v>
      </c>
      <c r="M18" s="63" t="e">
        <f t="shared" si="2"/>
        <v>#NUM!</v>
      </c>
      <c r="N18" s="63" t="e">
        <f t="shared" si="3"/>
        <v>#NUM!</v>
      </c>
      <c r="O18" s="63" t="e">
        <f t="shared" si="4"/>
        <v>#NUM!</v>
      </c>
      <c r="P18" s="63" t="e">
        <f t="shared" si="5"/>
        <v>#N/A</v>
      </c>
      <c r="Q18" s="63" t="e">
        <f t="shared" si="6"/>
        <v>#NUM!</v>
      </c>
      <c r="R18" s="63" t="e">
        <f t="shared" si="7"/>
        <v>#NUM!</v>
      </c>
      <c r="S18" s="63" t="e">
        <f t="shared" si="8"/>
        <v>#NUM!</v>
      </c>
      <c r="T18" s="63" t="e">
        <f t="shared" si="9"/>
        <v>#NUM!</v>
      </c>
      <c r="U18" s="63" t="e">
        <f t="shared" si="10"/>
        <v>#N/A</v>
      </c>
      <c r="V18" s="63" t="e">
        <f t="shared" si="11"/>
        <v>#NUM!</v>
      </c>
      <c r="W18" s="63" t="e">
        <f t="shared" si="12"/>
        <v>#NUM!</v>
      </c>
      <c r="X18" s="63" t="e">
        <f t="shared" si="13"/>
        <v>#NUM!</v>
      </c>
      <c r="Y18" s="63" t="e">
        <f t="shared" si="14"/>
        <v>#NUM!</v>
      </c>
      <c r="Z18" s="63" t="e">
        <f t="shared" si="15"/>
        <v>#N/A</v>
      </c>
      <c r="AA18" s="63" t="e">
        <f t="shared" si="16"/>
        <v>#NUM!</v>
      </c>
      <c r="AB18" s="63" t="e">
        <f t="shared" si="17"/>
        <v>#NUM!</v>
      </c>
      <c r="AC18" s="63" t="e">
        <f t="shared" si="18"/>
        <v>#NUM!</v>
      </c>
      <c r="AD18" s="63" t="e">
        <f t="shared" si="19"/>
        <v>#NUM!</v>
      </c>
      <c r="AE18" s="63" t="e">
        <f t="shared" si="20"/>
        <v>#NUM!</v>
      </c>
      <c r="AF18" s="63" t="e">
        <f t="shared" si="21"/>
        <v>#N/A</v>
      </c>
      <c r="AG18" s="63" t="e">
        <f t="shared" si="22"/>
        <v>#NUM!</v>
      </c>
      <c r="AH18" s="63" t="e">
        <f t="shared" si="23"/>
        <v>#NUM!</v>
      </c>
      <c r="AI18" s="63" t="e">
        <f t="shared" si="24"/>
        <v>#NUM!</v>
      </c>
      <c r="AJ18" s="63" t="e">
        <f t="shared" si="25"/>
        <v>#N/A</v>
      </c>
    </row>
    <row r="19" spans="1:36" ht="12.95" customHeight="1" x14ac:dyDescent="0.15">
      <c r="A19" s="62"/>
      <c r="B19" s="77"/>
      <c r="C19" s="77"/>
      <c r="D19" s="62"/>
      <c r="E19" s="62"/>
      <c r="F19" s="4" t="str">
        <f t="shared" si="26"/>
        <v/>
      </c>
      <c r="G19" s="62"/>
      <c r="H19" s="62"/>
      <c r="I19" s="62"/>
      <c r="J19" s="1" t="s">
        <v>15</v>
      </c>
      <c r="K19" s="63" t="e">
        <f t="shared" si="0"/>
        <v>#NUM!</v>
      </c>
      <c r="L19" s="63" t="e">
        <f t="shared" si="1"/>
        <v>#NUM!</v>
      </c>
      <c r="M19" s="63" t="e">
        <f t="shared" si="2"/>
        <v>#NUM!</v>
      </c>
      <c r="N19" s="63" t="e">
        <f t="shared" si="3"/>
        <v>#NUM!</v>
      </c>
      <c r="O19" s="63" t="e">
        <f t="shared" si="4"/>
        <v>#NUM!</v>
      </c>
      <c r="P19" s="63" t="e">
        <f t="shared" si="5"/>
        <v>#N/A</v>
      </c>
      <c r="Q19" s="63" t="e">
        <f t="shared" si="6"/>
        <v>#NUM!</v>
      </c>
      <c r="R19" s="63" t="e">
        <f t="shared" si="7"/>
        <v>#NUM!</v>
      </c>
      <c r="S19" s="63" t="e">
        <f t="shared" si="8"/>
        <v>#NUM!</v>
      </c>
      <c r="T19" s="63" t="e">
        <f t="shared" si="9"/>
        <v>#NUM!</v>
      </c>
      <c r="U19" s="63" t="e">
        <f t="shared" si="10"/>
        <v>#N/A</v>
      </c>
      <c r="V19" s="63" t="e">
        <f t="shared" si="11"/>
        <v>#NUM!</v>
      </c>
      <c r="W19" s="63" t="e">
        <f t="shared" si="12"/>
        <v>#NUM!</v>
      </c>
      <c r="X19" s="63" t="e">
        <f t="shared" si="13"/>
        <v>#NUM!</v>
      </c>
      <c r="Y19" s="63" t="e">
        <f t="shared" si="14"/>
        <v>#NUM!</v>
      </c>
      <c r="Z19" s="63" t="e">
        <f t="shared" si="15"/>
        <v>#N/A</v>
      </c>
      <c r="AA19" s="63" t="e">
        <f t="shared" si="16"/>
        <v>#NUM!</v>
      </c>
      <c r="AB19" s="63" t="e">
        <f t="shared" si="17"/>
        <v>#NUM!</v>
      </c>
      <c r="AC19" s="63" t="e">
        <f t="shared" si="18"/>
        <v>#NUM!</v>
      </c>
      <c r="AD19" s="63" t="e">
        <f t="shared" si="19"/>
        <v>#NUM!</v>
      </c>
      <c r="AE19" s="63" t="e">
        <f t="shared" si="20"/>
        <v>#NUM!</v>
      </c>
      <c r="AF19" s="63" t="e">
        <f t="shared" si="21"/>
        <v>#N/A</v>
      </c>
      <c r="AG19" s="63" t="e">
        <f t="shared" si="22"/>
        <v>#NUM!</v>
      </c>
      <c r="AH19" s="63" t="e">
        <f t="shared" si="23"/>
        <v>#NUM!</v>
      </c>
      <c r="AI19" s="63" t="e">
        <f t="shared" si="24"/>
        <v>#NUM!</v>
      </c>
      <c r="AJ19" s="63" t="e">
        <f t="shared" si="25"/>
        <v>#N/A</v>
      </c>
    </row>
    <row r="20" spans="1:36" ht="12.95" customHeight="1" x14ac:dyDescent="0.15">
      <c r="A20" s="62"/>
      <c r="B20" s="77"/>
      <c r="C20" s="77"/>
      <c r="D20" s="62"/>
      <c r="E20" s="62"/>
      <c r="F20" s="4" t="str">
        <f t="shared" si="26"/>
        <v/>
      </c>
      <c r="G20" s="62"/>
      <c r="H20" s="62"/>
      <c r="I20" s="62"/>
      <c r="J20" s="1" t="s">
        <v>15</v>
      </c>
      <c r="K20" s="63" t="e">
        <f t="shared" si="0"/>
        <v>#NUM!</v>
      </c>
      <c r="L20" s="63" t="e">
        <f t="shared" si="1"/>
        <v>#NUM!</v>
      </c>
      <c r="M20" s="63" t="e">
        <f t="shared" si="2"/>
        <v>#NUM!</v>
      </c>
      <c r="N20" s="63" t="e">
        <f t="shared" si="3"/>
        <v>#NUM!</v>
      </c>
      <c r="O20" s="63" t="e">
        <f t="shared" si="4"/>
        <v>#NUM!</v>
      </c>
      <c r="P20" s="63" t="e">
        <f t="shared" si="5"/>
        <v>#N/A</v>
      </c>
      <c r="Q20" s="63" t="e">
        <f t="shared" si="6"/>
        <v>#NUM!</v>
      </c>
      <c r="R20" s="63"/>
      <c r="S20" s="63" t="e">
        <f t="shared" si="8"/>
        <v>#NUM!</v>
      </c>
      <c r="T20" s="63" t="e">
        <f t="shared" si="9"/>
        <v>#NUM!</v>
      </c>
      <c r="U20" s="63" t="e">
        <f t="shared" si="10"/>
        <v>#N/A</v>
      </c>
      <c r="V20" s="63" t="e">
        <f t="shared" si="11"/>
        <v>#NUM!</v>
      </c>
      <c r="W20" s="63" t="e">
        <f t="shared" si="12"/>
        <v>#NUM!</v>
      </c>
      <c r="X20" s="63" t="e">
        <f t="shared" si="13"/>
        <v>#NUM!</v>
      </c>
      <c r="Y20" s="63" t="e">
        <f t="shared" si="14"/>
        <v>#NUM!</v>
      </c>
      <c r="Z20" s="63" t="e">
        <f t="shared" si="15"/>
        <v>#N/A</v>
      </c>
      <c r="AA20" s="63" t="e">
        <f t="shared" si="16"/>
        <v>#NUM!</v>
      </c>
      <c r="AB20" s="63" t="e">
        <f t="shared" si="17"/>
        <v>#NUM!</v>
      </c>
      <c r="AC20" s="63" t="e">
        <f t="shared" si="18"/>
        <v>#NUM!</v>
      </c>
      <c r="AD20" s="63" t="e">
        <f t="shared" si="19"/>
        <v>#NUM!</v>
      </c>
      <c r="AE20" s="63" t="e">
        <f t="shared" si="20"/>
        <v>#NUM!</v>
      </c>
      <c r="AF20" s="63" t="e">
        <f t="shared" si="21"/>
        <v>#N/A</v>
      </c>
      <c r="AG20" s="63" t="e">
        <f t="shared" si="22"/>
        <v>#NUM!</v>
      </c>
      <c r="AH20" s="63" t="e">
        <f t="shared" si="23"/>
        <v>#NUM!</v>
      </c>
      <c r="AI20" s="63" t="e">
        <f t="shared" si="24"/>
        <v>#NUM!</v>
      </c>
      <c r="AJ20" s="63" t="e">
        <f t="shared" si="25"/>
        <v>#N/A</v>
      </c>
    </row>
    <row r="21" spans="1:36" ht="12.95" customHeight="1" x14ac:dyDescent="0.15">
      <c r="A21" s="62"/>
      <c r="B21" s="77"/>
      <c r="C21" s="77"/>
      <c r="D21" s="62"/>
      <c r="E21" s="62"/>
      <c r="F21" s="4" t="str">
        <f t="shared" si="26"/>
        <v/>
      </c>
      <c r="G21" s="62"/>
      <c r="H21" s="62"/>
      <c r="I21" s="62"/>
      <c r="J21" s="1" t="s">
        <v>15</v>
      </c>
      <c r="K21" s="63" t="e">
        <f t="shared" si="0"/>
        <v>#NUM!</v>
      </c>
      <c r="L21" s="63" t="e">
        <f t="shared" si="1"/>
        <v>#NUM!</v>
      </c>
      <c r="M21" s="63" t="e">
        <f t="shared" si="2"/>
        <v>#NUM!</v>
      </c>
      <c r="N21" s="63" t="e">
        <f t="shared" si="3"/>
        <v>#NUM!</v>
      </c>
      <c r="O21" s="63" t="e">
        <f t="shared" si="4"/>
        <v>#NUM!</v>
      </c>
      <c r="P21" s="63" t="e">
        <f t="shared" si="5"/>
        <v>#N/A</v>
      </c>
      <c r="Q21" s="63" t="e">
        <f t="shared" si="6"/>
        <v>#NUM!</v>
      </c>
      <c r="R21" s="63" t="e">
        <f t="shared" si="7"/>
        <v>#NUM!</v>
      </c>
      <c r="S21" s="63" t="e">
        <f t="shared" si="8"/>
        <v>#NUM!</v>
      </c>
      <c r="T21" s="63" t="e">
        <f t="shared" si="9"/>
        <v>#NUM!</v>
      </c>
      <c r="U21" s="63" t="e">
        <f t="shared" si="10"/>
        <v>#N/A</v>
      </c>
      <c r="V21" s="63" t="e">
        <f t="shared" si="11"/>
        <v>#NUM!</v>
      </c>
      <c r="W21" s="63" t="e">
        <f t="shared" si="12"/>
        <v>#NUM!</v>
      </c>
      <c r="X21" s="63" t="e">
        <f t="shared" si="13"/>
        <v>#NUM!</v>
      </c>
      <c r="Y21" s="63" t="e">
        <f t="shared" si="14"/>
        <v>#NUM!</v>
      </c>
      <c r="Z21" s="63" t="e">
        <f t="shared" si="15"/>
        <v>#N/A</v>
      </c>
      <c r="AA21" s="63" t="e">
        <f t="shared" si="16"/>
        <v>#NUM!</v>
      </c>
      <c r="AB21" s="63" t="e">
        <f t="shared" si="17"/>
        <v>#NUM!</v>
      </c>
      <c r="AC21" s="63" t="e">
        <f t="shared" si="18"/>
        <v>#NUM!</v>
      </c>
      <c r="AD21" s="63" t="e">
        <f t="shared" si="19"/>
        <v>#NUM!</v>
      </c>
      <c r="AE21" s="63" t="e">
        <f t="shared" si="20"/>
        <v>#NUM!</v>
      </c>
      <c r="AF21" s="63" t="e">
        <f t="shared" si="21"/>
        <v>#N/A</v>
      </c>
      <c r="AG21" s="63" t="e">
        <f t="shared" si="22"/>
        <v>#NUM!</v>
      </c>
      <c r="AH21" s="63" t="e">
        <f t="shared" si="23"/>
        <v>#NUM!</v>
      </c>
      <c r="AI21" s="63" t="e">
        <f t="shared" si="24"/>
        <v>#NUM!</v>
      </c>
      <c r="AJ21" s="63" t="e">
        <f t="shared" si="25"/>
        <v>#N/A</v>
      </c>
    </row>
    <row r="22" spans="1:36" ht="12.95" customHeight="1" x14ac:dyDescent="0.15">
      <c r="A22" s="62"/>
      <c r="B22" s="105"/>
      <c r="C22" s="106"/>
      <c r="D22" s="62"/>
      <c r="E22" s="62"/>
      <c r="F22" s="4" t="str">
        <f t="shared" si="26"/>
        <v/>
      </c>
      <c r="G22" s="62"/>
      <c r="H22" s="62"/>
      <c r="I22" s="62"/>
      <c r="J22" s="1" t="s">
        <v>15</v>
      </c>
      <c r="K22" s="63" t="e">
        <f t="shared" si="0"/>
        <v>#NUM!</v>
      </c>
      <c r="L22" s="63" t="e">
        <f t="shared" si="1"/>
        <v>#NUM!</v>
      </c>
      <c r="M22" s="63" t="e">
        <f t="shared" si="2"/>
        <v>#NUM!</v>
      </c>
      <c r="N22" s="63" t="e">
        <f t="shared" si="3"/>
        <v>#NUM!</v>
      </c>
      <c r="O22" s="63" t="e">
        <f t="shared" si="4"/>
        <v>#NUM!</v>
      </c>
      <c r="P22" s="63" t="e">
        <f t="shared" si="5"/>
        <v>#N/A</v>
      </c>
      <c r="Q22" s="63" t="e">
        <f t="shared" si="6"/>
        <v>#NUM!</v>
      </c>
      <c r="R22" s="63" t="e">
        <f t="shared" si="7"/>
        <v>#NUM!</v>
      </c>
      <c r="S22" s="63" t="e">
        <f t="shared" si="8"/>
        <v>#NUM!</v>
      </c>
      <c r="T22" s="63" t="e">
        <f t="shared" si="9"/>
        <v>#NUM!</v>
      </c>
      <c r="U22" s="63" t="e">
        <f t="shared" si="10"/>
        <v>#N/A</v>
      </c>
      <c r="V22" s="63" t="e">
        <f t="shared" si="11"/>
        <v>#NUM!</v>
      </c>
      <c r="W22" s="63" t="e">
        <f t="shared" si="12"/>
        <v>#NUM!</v>
      </c>
      <c r="X22" s="63" t="e">
        <f t="shared" si="13"/>
        <v>#NUM!</v>
      </c>
      <c r="Y22" s="63" t="e">
        <f t="shared" si="14"/>
        <v>#NUM!</v>
      </c>
      <c r="Z22" s="63" t="e">
        <f t="shared" si="15"/>
        <v>#N/A</v>
      </c>
      <c r="AA22" s="63" t="e">
        <f t="shared" si="16"/>
        <v>#NUM!</v>
      </c>
      <c r="AB22" s="63" t="e">
        <f t="shared" si="17"/>
        <v>#NUM!</v>
      </c>
      <c r="AC22" s="63" t="e">
        <f t="shared" si="18"/>
        <v>#NUM!</v>
      </c>
      <c r="AD22" s="63" t="e">
        <f t="shared" si="19"/>
        <v>#NUM!</v>
      </c>
      <c r="AE22" s="63" t="e">
        <f t="shared" si="20"/>
        <v>#NUM!</v>
      </c>
      <c r="AF22" s="63" t="e">
        <f t="shared" si="21"/>
        <v>#N/A</v>
      </c>
      <c r="AG22" s="63" t="e">
        <f t="shared" si="22"/>
        <v>#NUM!</v>
      </c>
      <c r="AH22" s="63" t="e">
        <f t="shared" si="23"/>
        <v>#NUM!</v>
      </c>
      <c r="AI22" s="63" t="e">
        <f t="shared" si="24"/>
        <v>#NUM!</v>
      </c>
      <c r="AJ22" s="63" t="e">
        <f t="shared" si="25"/>
        <v>#N/A</v>
      </c>
    </row>
    <row r="23" spans="1:36" ht="12.95" customHeight="1" x14ac:dyDescent="0.15">
      <c r="A23" s="62"/>
      <c r="B23" s="77"/>
      <c r="C23" s="77"/>
      <c r="D23" s="62"/>
      <c r="E23" s="62"/>
      <c r="F23" s="4" t="str">
        <f t="shared" si="26"/>
        <v/>
      </c>
      <c r="G23" s="62"/>
      <c r="H23" s="62"/>
      <c r="I23" s="62"/>
      <c r="J23" s="1" t="s">
        <v>15</v>
      </c>
      <c r="K23" s="63" t="e">
        <f t="shared" si="0"/>
        <v>#NUM!</v>
      </c>
      <c r="L23" s="63" t="e">
        <f t="shared" si="1"/>
        <v>#NUM!</v>
      </c>
      <c r="M23" s="63" t="e">
        <f t="shared" si="2"/>
        <v>#NUM!</v>
      </c>
      <c r="N23" s="63" t="e">
        <f t="shared" si="3"/>
        <v>#NUM!</v>
      </c>
      <c r="O23" s="63" t="e">
        <f t="shared" si="4"/>
        <v>#NUM!</v>
      </c>
      <c r="P23" s="63" t="e">
        <f t="shared" si="5"/>
        <v>#N/A</v>
      </c>
      <c r="Q23" s="63" t="e">
        <f t="shared" si="6"/>
        <v>#NUM!</v>
      </c>
      <c r="R23" s="63" t="e">
        <f t="shared" si="7"/>
        <v>#NUM!</v>
      </c>
      <c r="S23" s="63" t="e">
        <f t="shared" si="8"/>
        <v>#NUM!</v>
      </c>
      <c r="T23" s="63" t="e">
        <f t="shared" si="9"/>
        <v>#NUM!</v>
      </c>
      <c r="U23" s="63" t="e">
        <f t="shared" si="10"/>
        <v>#N/A</v>
      </c>
      <c r="V23" s="63" t="e">
        <f t="shared" si="11"/>
        <v>#NUM!</v>
      </c>
      <c r="W23" s="63" t="e">
        <f t="shared" si="12"/>
        <v>#NUM!</v>
      </c>
      <c r="X23" s="63" t="e">
        <f t="shared" si="13"/>
        <v>#NUM!</v>
      </c>
      <c r="Y23" s="63" t="e">
        <f t="shared" si="14"/>
        <v>#NUM!</v>
      </c>
      <c r="Z23" s="63" t="e">
        <f t="shared" si="15"/>
        <v>#N/A</v>
      </c>
      <c r="AA23" s="63" t="e">
        <f t="shared" si="16"/>
        <v>#NUM!</v>
      </c>
      <c r="AB23" s="63" t="e">
        <f t="shared" si="17"/>
        <v>#NUM!</v>
      </c>
      <c r="AC23" s="63" t="e">
        <f t="shared" si="18"/>
        <v>#NUM!</v>
      </c>
      <c r="AD23" s="63" t="e">
        <f t="shared" si="19"/>
        <v>#NUM!</v>
      </c>
      <c r="AE23" s="63" t="e">
        <f t="shared" si="20"/>
        <v>#NUM!</v>
      </c>
      <c r="AF23" s="63" t="e">
        <f t="shared" si="21"/>
        <v>#N/A</v>
      </c>
      <c r="AG23" s="63" t="e">
        <f t="shared" si="22"/>
        <v>#NUM!</v>
      </c>
      <c r="AH23" s="63" t="e">
        <f t="shared" si="23"/>
        <v>#NUM!</v>
      </c>
      <c r="AI23" s="63" t="e">
        <f t="shared" si="24"/>
        <v>#NUM!</v>
      </c>
      <c r="AJ23" s="63" t="e">
        <f t="shared" si="25"/>
        <v>#N/A</v>
      </c>
    </row>
    <row r="24" spans="1:36" ht="12.95" customHeight="1" x14ac:dyDescent="0.15">
      <c r="A24" s="62"/>
      <c r="B24" s="77"/>
      <c r="C24" s="77"/>
      <c r="D24" s="62"/>
      <c r="E24" s="62"/>
      <c r="F24" s="4" t="str">
        <f t="shared" si="26"/>
        <v/>
      </c>
      <c r="G24" s="62"/>
      <c r="H24" s="62"/>
      <c r="I24" s="62"/>
      <c r="J24" s="1" t="s">
        <v>15</v>
      </c>
      <c r="K24" s="63" t="e">
        <f t="shared" si="0"/>
        <v>#NUM!</v>
      </c>
      <c r="L24" s="63" t="e">
        <f t="shared" si="1"/>
        <v>#NUM!</v>
      </c>
      <c r="M24" s="63" t="e">
        <f t="shared" si="2"/>
        <v>#NUM!</v>
      </c>
      <c r="N24" s="63" t="e">
        <f t="shared" si="3"/>
        <v>#NUM!</v>
      </c>
      <c r="O24" s="63" t="e">
        <f t="shared" si="4"/>
        <v>#NUM!</v>
      </c>
      <c r="P24" s="63" t="e">
        <f t="shared" si="5"/>
        <v>#N/A</v>
      </c>
      <c r="Q24" s="63" t="e">
        <f t="shared" si="6"/>
        <v>#NUM!</v>
      </c>
      <c r="R24" s="63" t="e">
        <f t="shared" si="7"/>
        <v>#NUM!</v>
      </c>
      <c r="S24" s="63" t="e">
        <f t="shared" si="8"/>
        <v>#NUM!</v>
      </c>
      <c r="T24" s="63" t="e">
        <f t="shared" si="9"/>
        <v>#NUM!</v>
      </c>
      <c r="U24" s="63" t="e">
        <f t="shared" si="10"/>
        <v>#N/A</v>
      </c>
      <c r="V24" s="63" t="e">
        <f t="shared" si="11"/>
        <v>#NUM!</v>
      </c>
      <c r="W24" s="63" t="e">
        <f t="shared" si="12"/>
        <v>#NUM!</v>
      </c>
      <c r="X24" s="63" t="e">
        <f t="shared" si="13"/>
        <v>#NUM!</v>
      </c>
      <c r="Y24" s="63" t="e">
        <f t="shared" si="14"/>
        <v>#NUM!</v>
      </c>
      <c r="Z24" s="63" t="e">
        <f t="shared" si="15"/>
        <v>#N/A</v>
      </c>
      <c r="AA24" s="63" t="e">
        <f t="shared" si="16"/>
        <v>#NUM!</v>
      </c>
      <c r="AB24" s="63" t="e">
        <f t="shared" si="17"/>
        <v>#NUM!</v>
      </c>
      <c r="AC24" s="63" t="e">
        <f t="shared" si="18"/>
        <v>#NUM!</v>
      </c>
      <c r="AD24" s="63" t="e">
        <f t="shared" si="19"/>
        <v>#NUM!</v>
      </c>
      <c r="AE24" s="63" t="e">
        <f t="shared" si="20"/>
        <v>#NUM!</v>
      </c>
      <c r="AF24" s="63" t="e">
        <f t="shared" si="21"/>
        <v>#N/A</v>
      </c>
      <c r="AG24" s="63" t="e">
        <f t="shared" si="22"/>
        <v>#NUM!</v>
      </c>
      <c r="AH24" s="63" t="e">
        <f t="shared" si="23"/>
        <v>#NUM!</v>
      </c>
      <c r="AI24" s="63" t="e">
        <f t="shared" si="24"/>
        <v>#NUM!</v>
      </c>
      <c r="AJ24" s="63" t="e">
        <f t="shared" si="25"/>
        <v>#N/A</v>
      </c>
    </row>
    <row r="25" spans="1:36" ht="12.95" customHeight="1" x14ac:dyDescent="0.15">
      <c r="A25" s="62"/>
      <c r="B25" s="77"/>
      <c r="C25" s="77"/>
      <c r="D25" s="62"/>
      <c r="E25" s="62"/>
      <c r="F25" s="4" t="str">
        <f t="shared" si="26"/>
        <v/>
      </c>
      <c r="G25" s="62"/>
      <c r="H25" s="62"/>
      <c r="I25" s="62"/>
      <c r="J25" s="1" t="s">
        <v>15</v>
      </c>
      <c r="K25" s="63" t="e">
        <f t="shared" si="0"/>
        <v>#NUM!</v>
      </c>
      <c r="L25" s="63" t="e">
        <f t="shared" si="1"/>
        <v>#NUM!</v>
      </c>
      <c r="M25" s="63" t="e">
        <f t="shared" si="2"/>
        <v>#NUM!</v>
      </c>
      <c r="N25" s="63" t="e">
        <f t="shared" si="3"/>
        <v>#NUM!</v>
      </c>
      <c r="O25" s="63" t="e">
        <f t="shared" si="4"/>
        <v>#NUM!</v>
      </c>
      <c r="P25" s="63" t="e">
        <f t="shared" si="5"/>
        <v>#N/A</v>
      </c>
      <c r="Q25" s="63" t="e">
        <f t="shared" si="6"/>
        <v>#NUM!</v>
      </c>
      <c r="R25" s="63" t="e">
        <f t="shared" si="7"/>
        <v>#NUM!</v>
      </c>
      <c r="S25" s="63" t="e">
        <f t="shared" si="8"/>
        <v>#NUM!</v>
      </c>
      <c r="T25" s="63" t="e">
        <f t="shared" si="9"/>
        <v>#NUM!</v>
      </c>
      <c r="U25" s="63" t="e">
        <f t="shared" si="10"/>
        <v>#N/A</v>
      </c>
      <c r="V25" s="63" t="e">
        <f t="shared" si="11"/>
        <v>#NUM!</v>
      </c>
      <c r="W25" s="63" t="e">
        <f t="shared" si="12"/>
        <v>#NUM!</v>
      </c>
      <c r="X25" s="63" t="e">
        <f t="shared" si="13"/>
        <v>#NUM!</v>
      </c>
      <c r="Y25" s="63" t="e">
        <f t="shared" si="14"/>
        <v>#NUM!</v>
      </c>
      <c r="Z25" s="63" t="e">
        <f t="shared" si="15"/>
        <v>#N/A</v>
      </c>
      <c r="AA25" s="63" t="e">
        <f t="shared" si="16"/>
        <v>#NUM!</v>
      </c>
      <c r="AB25" s="63" t="e">
        <f t="shared" si="17"/>
        <v>#NUM!</v>
      </c>
      <c r="AC25" s="63" t="e">
        <f t="shared" si="18"/>
        <v>#NUM!</v>
      </c>
      <c r="AD25" s="63" t="e">
        <f t="shared" si="19"/>
        <v>#NUM!</v>
      </c>
      <c r="AE25" s="63" t="e">
        <f t="shared" si="20"/>
        <v>#NUM!</v>
      </c>
      <c r="AF25" s="63" t="e">
        <f t="shared" si="21"/>
        <v>#N/A</v>
      </c>
      <c r="AG25" s="63" t="e">
        <f t="shared" si="22"/>
        <v>#NUM!</v>
      </c>
      <c r="AH25" s="63" t="e">
        <f t="shared" si="23"/>
        <v>#NUM!</v>
      </c>
      <c r="AI25" s="63" t="e">
        <f t="shared" si="24"/>
        <v>#NUM!</v>
      </c>
      <c r="AJ25" s="63" t="e">
        <f t="shared" si="25"/>
        <v>#N/A</v>
      </c>
    </row>
    <row r="26" spans="1:36" ht="12.95" customHeight="1" x14ac:dyDescent="0.15">
      <c r="A26" s="62"/>
      <c r="B26" s="105"/>
      <c r="C26" s="106"/>
      <c r="D26" s="62"/>
      <c r="E26" s="62"/>
      <c r="F26" s="4" t="str">
        <f t="shared" si="26"/>
        <v/>
      </c>
      <c r="G26" s="62"/>
      <c r="H26" s="62"/>
      <c r="I26" s="62"/>
      <c r="J26" s="1" t="s">
        <v>15</v>
      </c>
      <c r="K26" s="63" t="e">
        <f t="shared" si="0"/>
        <v>#NUM!</v>
      </c>
      <c r="L26" s="63" t="e">
        <f t="shared" si="1"/>
        <v>#NUM!</v>
      </c>
      <c r="M26" s="63" t="e">
        <f t="shared" si="2"/>
        <v>#NUM!</v>
      </c>
      <c r="N26" s="63" t="e">
        <f t="shared" si="3"/>
        <v>#NUM!</v>
      </c>
      <c r="O26" s="63" t="e">
        <f t="shared" si="4"/>
        <v>#NUM!</v>
      </c>
      <c r="P26" s="63" t="e">
        <f t="shared" si="5"/>
        <v>#N/A</v>
      </c>
      <c r="Q26" s="63" t="e">
        <f t="shared" si="6"/>
        <v>#NUM!</v>
      </c>
      <c r="R26" s="63" t="e">
        <f t="shared" si="7"/>
        <v>#NUM!</v>
      </c>
      <c r="S26" s="63" t="e">
        <f t="shared" si="8"/>
        <v>#NUM!</v>
      </c>
      <c r="T26" s="63" t="e">
        <f t="shared" si="9"/>
        <v>#NUM!</v>
      </c>
      <c r="U26" s="63" t="e">
        <f t="shared" si="10"/>
        <v>#N/A</v>
      </c>
      <c r="V26" s="63" t="e">
        <f t="shared" si="11"/>
        <v>#NUM!</v>
      </c>
      <c r="W26" s="63" t="e">
        <f t="shared" si="12"/>
        <v>#NUM!</v>
      </c>
      <c r="X26" s="63" t="e">
        <f t="shared" si="13"/>
        <v>#NUM!</v>
      </c>
      <c r="Y26" s="63" t="e">
        <f t="shared" si="14"/>
        <v>#NUM!</v>
      </c>
      <c r="Z26" s="63" t="e">
        <f t="shared" si="15"/>
        <v>#N/A</v>
      </c>
      <c r="AA26" s="63" t="e">
        <f t="shared" si="16"/>
        <v>#NUM!</v>
      </c>
      <c r="AB26" s="63" t="e">
        <f t="shared" si="17"/>
        <v>#NUM!</v>
      </c>
      <c r="AC26" s="63" t="e">
        <f t="shared" si="18"/>
        <v>#NUM!</v>
      </c>
      <c r="AD26" s="63" t="e">
        <f t="shared" si="19"/>
        <v>#NUM!</v>
      </c>
      <c r="AE26" s="63" t="e">
        <f t="shared" si="20"/>
        <v>#NUM!</v>
      </c>
      <c r="AF26" s="63" t="e">
        <f t="shared" si="21"/>
        <v>#N/A</v>
      </c>
      <c r="AG26" s="63" t="e">
        <f t="shared" si="22"/>
        <v>#NUM!</v>
      </c>
      <c r="AH26" s="63" t="e">
        <f t="shared" si="23"/>
        <v>#NUM!</v>
      </c>
      <c r="AI26" s="63" t="e">
        <f t="shared" si="24"/>
        <v>#NUM!</v>
      </c>
      <c r="AJ26" s="63" t="e">
        <f t="shared" si="25"/>
        <v>#N/A</v>
      </c>
    </row>
    <row r="27" spans="1:36" ht="12.95" customHeight="1" x14ac:dyDescent="0.15">
      <c r="A27" s="62"/>
      <c r="B27" s="105"/>
      <c r="C27" s="106"/>
      <c r="D27" s="62"/>
      <c r="E27" s="62"/>
      <c r="F27" s="4" t="str">
        <f t="shared" si="26"/>
        <v/>
      </c>
      <c r="G27" s="62"/>
      <c r="H27" s="62"/>
      <c r="I27" s="62"/>
      <c r="J27" s="1" t="s">
        <v>15</v>
      </c>
      <c r="K27" s="63" t="e">
        <f t="shared" si="0"/>
        <v>#NUM!</v>
      </c>
      <c r="L27" s="63" t="e">
        <f t="shared" si="1"/>
        <v>#NUM!</v>
      </c>
      <c r="M27" s="63" t="e">
        <f t="shared" si="2"/>
        <v>#NUM!</v>
      </c>
      <c r="N27" s="63" t="e">
        <f t="shared" si="3"/>
        <v>#NUM!</v>
      </c>
      <c r="O27" s="63" t="e">
        <f t="shared" si="4"/>
        <v>#NUM!</v>
      </c>
      <c r="P27" s="63" t="e">
        <f t="shared" si="5"/>
        <v>#N/A</v>
      </c>
      <c r="Q27" s="63" t="e">
        <f t="shared" si="6"/>
        <v>#NUM!</v>
      </c>
      <c r="R27" s="63" t="e">
        <f t="shared" si="7"/>
        <v>#NUM!</v>
      </c>
      <c r="S27" s="63" t="e">
        <f t="shared" si="8"/>
        <v>#NUM!</v>
      </c>
      <c r="T27" s="63" t="e">
        <f t="shared" si="9"/>
        <v>#NUM!</v>
      </c>
      <c r="U27" s="63" t="e">
        <f t="shared" si="10"/>
        <v>#N/A</v>
      </c>
      <c r="V27" s="63" t="e">
        <f t="shared" si="11"/>
        <v>#NUM!</v>
      </c>
      <c r="W27" s="63" t="e">
        <f t="shared" si="12"/>
        <v>#NUM!</v>
      </c>
      <c r="X27" s="63" t="e">
        <f t="shared" si="13"/>
        <v>#NUM!</v>
      </c>
      <c r="Y27" s="63" t="e">
        <f t="shared" si="14"/>
        <v>#NUM!</v>
      </c>
      <c r="Z27" s="63" t="e">
        <f t="shared" si="15"/>
        <v>#N/A</v>
      </c>
      <c r="AA27" s="63" t="e">
        <f t="shared" si="16"/>
        <v>#NUM!</v>
      </c>
      <c r="AB27" s="63" t="e">
        <f t="shared" si="17"/>
        <v>#NUM!</v>
      </c>
      <c r="AC27" s="63" t="e">
        <f t="shared" si="18"/>
        <v>#NUM!</v>
      </c>
      <c r="AD27" s="63" t="e">
        <f t="shared" si="19"/>
        <v>#NUM!</v>
      </c>
      <c r="AE27" s="63" t="e">
        <f t="shared" si="20"/>
        <v>#NUM!</v>
      </c>
      <c r="AF27" s="63" t="e">
        <f t="shared" si="21"/>
        <v>#N/A</v>
      </c>
      <c r="AG27" s="63" t="e">
        <f t="shared" si="22"/>
        <v>#NUM!</v>
      </c>
      <c r="AH27" s="63" t="e">
        <f t="shared" si="23"/>
        <v>#NUM!</v>
      </c>
      <c r="AI27" s="63" t="e">
        <f t="shared" si="24"/>
        <v>#NUM!</v>
      </c>
      <c r="AJ27" s="63" t="e">
        <f t="shared" si="25"/>
        <v>#N/A</v>
      </c>
    </row>
    <row r="28" spans="1:36" ht="12.95" customHeight="1" x14ac:dyDescent="0.15">
      <c r="A28" s="62"/>
      <c r="B28" s="105"/>
      <c r="C28" s="106"/>
      <c r="D28" s="62"/>
      <c r="E28" s="62"/>
      <c r="F28" s="4" t="str">
        <f t="shared" si="26"/>
        <v/>
      </c>
      <c r="G28" s="62"/>
      <c r="H28" s="62"/>
      <c r="I28" s="62"/>
      <c r="J28" s="1" t="s">
        <v>15</v>
      </c>
      <c r="K28" s="63" t="e">
        <f t="shared" si="0"/>
        <v>#NUM!</v>
      </c>
      <c r="L28" s="63" t="e">
        <f t="shared" si="1"/>
        <v>#NUM!</v>
      </c>
      <c r="M28" s="63" t="e">
        <f t="shared" si="2"/>
        <v>#NUM!</v>
      </c>
      <c r="N28" s="63" t="e">
        <f t="shared" si="3"/>
        <v>#NUM!</v>
      </c>
      <c r="O28" s="63" t="e">
        <f t="shared" si="4"/>
        <v>#NUM!</v>
      </c>
      <c r="P28" s="63" t="e">
        <f t="shared" si="5"/>
        <v>#N/A</v>
      </c>
      <c r="Q28" s="63" t="e">
        <f t="shared" si="6"/>
        <v>#NUM!</v>
      </c>
      <c r="R28" s="63" t="e">
        <f t="shared" si="7"/>
        <v>#NUM!</v>
      </c>
      <c r="S28" s="63" t="e">
        <f t="shared" si="8"/>
        <v>#NUM!</v>
      </c>
      <c r="T28" s="63" t="e">
        <f t="shared" si="9"/>
        <v>#NUM!</v>
      </c>
      <c r="U28" s="63" t="e">
        <f t="shared" si="10"/>
        <v>#N/A</v>
      </c>
      <c r="V28" s="63" t="e">
        <f t="shared" si="11"/>
        <v>#NUM!</v>
      </c>
      <c r="W28" s="63" t="e">
        <f t="shared" si="12"/>
        <v>#NUM!</v>
      </c>
      <c r="X28" s="63" t="e">
        <f t="shared" si="13"/>
        <v>#NUM!</v>
      </c>
      <c r="Y28" s="63" t="e">
        <f t="shared" si="14"/>
        <v>#NUM!</v>
      </c>
      <c r="Z28" s="63" t="e">
        <f t="shared" si="15"/>
        <v>#N/A</v>
      </c>
      <c r="AA28" s="63" t="e">
        <f t="shared" si="16"/>
        <v>#NUM!</v>
      </c>
      <c r="AB28" s="63" t="e">
        <f t="shared" si="17"/>
        <v>#NUM!</v>
      </c>
      <c r="AC28" s="63" t="e">
        <f t="shared" si="18"/>
        <v>#NUM!</v>
      </c>
      <c r="AD28" s="63" t="e">
        <f t="shared" si="19"/>
        <v>#NUM!</v>
      </c>
      <c r="AE28" s="63" t="e">
        <f t="shared" si="20"/>
        <v>#NUM!</v>
      </c>
      <c r="AF28" s="63" t="e">
        <f t="shared" si="21"/>
        <v>#N/A</v>
      </c>
      <c r="AG28" s="63" t="e">
        <f t="shared" si="22"/>
        <v>#NUM!</v>
      </c>
      <c r="AH28" s="63" t="e">
        <f t="shared" si="23"/>
        <v>#NUM!</v>
      </c>
      <c r="AI28" s="63" t="e">
        <f t="shared" si="24"/>
        <v>#NUM!</v>
      </c>
      <c r="AJ28" s="63" t="e">
        <f t="shared" si="25"/>
        <v>#N/A</v>
      </c>
    </row>
    <row r="29" spans="1:36" ht="12.95" customHeight="1" x14ac:dyDescent="0.15">
      <c r="A29" s="62"/>
      <c r="B29" s="105"/>
      <c r="C29" s="106"/>
      <c r="D29" s="62"/>
      <c r="E29" s="62"/>
      <c r="F29" s="4" t="str">
        <f t="shared" si="26"/>
        <v/>
      </c>
      <c r="G29" s="62"/>
      <c r="H29" s="62"/>
      <c r="I29" s="62"/>
      <c r="J29" s="1" t="s">
        <v>15</v>
      </c>
      <c r="K29" s="63" t="e">
        <f t="shared" si="0"/>
        <v>#NUM!</v>
      </c>
      <c r="L29" s="63" t="e">
        <f t="shared" si="1"/>
        <v>#NUM!</v>
      </c>
      <c r="M29" s="63" t="e">
        <f t="shared" si="2"/>
        <v>#NUM!</v>
      </c>
      <c r="N29" s="63" t="e">
        <f t="shared" si="3"/>
        <v>#NUM!</v>
      </c>
      <c r="O29" s="63" t="e">
        <f t="shared" si="4"/>
        <v>#NUM!</v>
      </c>
      <c r="P29" s="63" t="e">
        <f t="shared" si="5"/>
        <v>#N/A</v>
      </c>
      <c r="Q29" s="63" t="e">
        <f t="shared" si="6"/>
        <v>#NUM!</v>
      </c>
      <c r="R29" s="63" t="e">
        <f t="shared" si="7"/>
        <v>#NUM!</v>
      </c>
      <c r="S29" s="63" t="e">
        <f t="shared" si="8"/>
        <v>#NUM!</v>
      </c>
      <c r="T29" s="63" t="e">
        <f t="shared" si="9"/>
        <v>#NUM!</v>
      </c>
      <c r="U29" s="63" t="e">
        <f t="shared" si="10"/>
        <v>#N/A</v>
      </c>
      <c r="V29" s="63" t="e">
        <f t="shared" si="11"/>
        <v>#NUM!</v>
      </c>
      <c r="W29" s="63" t="e">
        <f t="shared" si="12"/>
        <v>#NUM!</v>
      </c>
      <c r="X29" s="63" t="e">
        <f t="shared" si="13"/>
        <v>#NUM!</v>
      </c>
      <c r="Y29" s="63" t="e">
        <f t="shared" si="14"/>
        <v>#NUM!</v>
      </c>
      <c r="Z29" s="63" t="e">
        <f t="shared" si="15"/>
        <v>#N/A</v>
      </c>
      <c r="AA29" s="63" t="e">
        <f t="shared" si="16"/>
        <v>#NUM!</v>
      </c>
      <c r="AB29" s="63" t="e">
        <f t="shared" si="17"/>
        <v>#NUM!</v>
      </c>
      <c r="AC29" s="63" t="e">
        <f t="shared" si="18"/>
        <v>#NUM!</v>
      </c>
      <c r="AD29" s="63" t="e">
        <f t="shared" si="19"/>
        <v>#NUM!</v>
      </c>
      <c r="AE29" s="63" t="e">
        <f t="shared" si="20"/>
        <v>#NUM!</v>
      </c>
      <c r="AF29" s="63" t="e">
        <f t="shared" si="21"/>
        <v>#N/A</v>
      </c>
      <c r="AG29" s="63" t="e">
        <f t="shared" si="22"/>
        <v>#NUM!</v>
      </c>
      <c r="AH29" s="63" t="e">
        <f t="shared" si="23"/>
        <v>#NUM!</v>
      </c>
      <c r="AI29" s="63" t="e">
        <f t="shared" si="24"/>
        <v>#NUM!</v>
      </c>
      <c r="AJ29" s="63" t="e">
        <f t="shared" si="25"/>
        <v>#N/A</v>
      </c>
    </row>
    <row r="30" spans="1:36" ht="12.95" customHeight="1" x14ac:dyDescent="0.15">
      <c r="A30" s="62"/>
      <c r="B30" s="105"/>
      <c r="C30" s="106"/>
      <c r="D30" s="62"/>
      <c r="E30" s="62"/>
      <c r="F30" s="4" t="str">
        <f t="shared" si="26"/>
        <v/>
      </c>
      <c r="G30" s="62"/>
      <c r="H30" s="62"/>
      <c r="I30" s="62"/>
      <c r="J30" s="1" t="s">
        <v>15</v>
      </c>
      <c r="K30" s="63" t="e">
        <f t="shared" si="0"/>
        <v>#NUM!</v>
      </c>
      <c r="L30" s="63" t="e">
        <f t="shared" si="1"/>
        <v>#NUM!</v>
      </c>
      <c r="M30" s="63" t="e">
        <f t="shared" si="2"/>
        <v>#NUM!</v>
      </c>
      <c r="N30" s="63" t="e">
        <f t="shared" si="3"/>
        <v>#NUM!</v>
      </c>
      <c r="O30" s="63" t="e">
        <f t="shared" si="4"/>
        <v>#NUM!</v>
      </c>
      <c r="P30" s="63" t="e">
        <f t="shared" si="5"/>
        <v>#N/A</v>
      </c>
      <c r="Q30" s="63" t="e">
        <f t="shared" si="6"/>
        <v>#NUM!</v>
      </c>
      <c r="R30" s="63" t="e">
        <f t="shared" si="7"/>
        <v>#NUM!</v>
      </c>
      <c r="S30" s="63" t="e">
        <f t="shared" si="8"/>
        <v>#NUM!</v>
      </c>
      <c r="T30" s="63" t="e">
        <f t="shared" si="9"/>
        <v>#NUM!</v>
      </c>
      <c r="U30" s="63" t="e">
        <f t="shared" si="10"/>
        <v>#N/A</v>
      </c>
      <c r="V30" s="63" t="e">
        <f t="shared" si="11"/>
        <v>#NUM!</v>
      </c>
      <c r="W30" s="63" t="e">
        <f t="shared" si="12"/>
        <v>#NUM!</v>
      </c>
      <c r="X30" s="63" t="e">
        <f t="shared" si="13"/>
        <v>#NUM!</v>
      </c>
      <c r="Y30" s="63" t="e">
        <f t="shared" si="14"/>
        <v>#NUM!</v>
      </c>
      <c r="Z30" s="63" t="e">
        <f t="shared" si="15"/>
        <v>#N/A</v>
      </c>
      <c r="AA30" s="63" t="e">
        <f t="shared" si="16"/>
        <v>#NUM!</v>
      </c>
      <c r="AB30" s="63" t="e">
        <f t="shared" si="17"/>
        <v>#NUM!</v>
      </c>
      <c r="AC30" s="63" t="e">
        <f t="shared" si="18"/>
        <v>#NUM!</v>
      </c>
      <c r="AD30" s="63" t="e">
        <f t="shared" si="19"/>
        <v>#NUM!</v>
      </c>
      <c r="AE30" s="63" t="e">
        <f t="shared" si="20"/>
        <v>#NUM!</v>
      </c>
      <c r="AF30" s="63" t="e">
        <f t="shared" si="21"/>
        <v>#N/A</v>
      </c>
      <c r="AG30" s="63" t="e">
        <f t="shared" si="22"/>
        <v>#NUM!</v>
      </c>
      <c r="AH30" s="63" t="e">
        <f t="shared" si="23"/>
        <v>#NUM!</v>
      </c>
      <c r="AI30" s="63" t="e">
        <f t="shared" si="24"/>
        <v>#NUM!</v>
      </c>
      <c r="AJ30" s="63" t="e">
        <f t="shared" si="25"/>
        <v>#N/A</v>
      </c>
    </row>
    <row r="31" spans="1:36" ht="12.95" customHeight="1" x14ac:dyDescent="0.15">
      <c r="A31" s="62"/>
      <c r="B31" s="77"/>
      <c r="C31" s="77"/>
      <c r="D31" s="62"/>
      <c r="E31" s="62"/>
      <c r="F31" s="4" t="str">
        <f t="shared" si="26"/>
        <v/>
      </c>
      <c r="G31" s="62"/>
      <c r="H31" s="62"/>
      <c r="I31" s="62"/>
      <c r="J31" s="1" t="s">
        <v>15</v>
      </c>
      <c r="K31" s="63" t="e">
        <f t="shared" si="0"/>
        <v>#NUM!</v>
      </c>
      <c r="L31" s="63" t="e">
        <f t="shared" si="1"/>
        <v>#NUM!</v>
      </c>
      <c r="M31" s="63" t="e">
        <f t="shared" si="2"/>
        <v>#NUM!</v>
      </c>
      <c r="N31" s="63" t="e">
        <f t="shared" si="3"/>
        <v>#NUM!</v>
      </c>
      <c r="O31" s="63" t="e">
        <f t="shared" si="4"/>
        <v>#NUM!</v>
      </c>
      <c r="P31" s="63" t="e">
        <f t="shared" si="5"/>
        <v>#N/A</v>
      </c>
      <c r="Q31" s="63" t="e">
        <f t="shared" si="6"/>
        <v>#NUM!</v>
      </c>
      <c r="R31" s="63" t="e">
        <f t="shared" si="7"/>
        <v>#NUM!</v>
      </c>
      <c r="S31" s="63" t="e">
        <f t="shared" si="8"/>
        <v>#NUM!</v>
      </c>
      <c r="T31" s="63" t="e">
        <f t="shared" si="9"/>
        <v>#NUM!</v>
      </c>
      <c r="U31" s="63" t="e">
        <f t="shared" si="10"/>
        <v>#N/A</v>
      </c>
      <c r="V31" s="63" t="e">
        <f t="shared" si="11"/>
        <v>#NUM!</v>
      </c>
      <c r="W31" s="63" t="e">
        <f t="shared" si="12"/>
        <v>#NUM!</v>
      </c>
      <c r="X31" s="63" t="e">
        <f t="shared" si="13"/>
        <v>#NUM!</v>
      </c>
      <c r="Y31" s="63" t="e">
        <f t="shared" si="14"/>
        <v>#NUM!</v>
      </c>
      <c r="Z31" s="63" t="e">
        <f t="shared" si="15"/>
        <v>#N/A</v>
      </c>
      <c r="AA31" s="63" t="e">
        <f t="shared" si="16"/>
        <v>#NUM!</v>
      </c>
      <c r="AB31" s="63" t="e">
        <f t="shared" si="17"/>
        <v>#NUM!</v>
      </c>
      <c r="AC31" s="63" t="e">
        <f t="shared" si="18"/>
        <v>#NUM!</v>
      </c>
      <c r="AD31" s="63" t="e">
        <f t="shared" si="19"/>
        <v>#NUM!</v>
      </c>
      <c r="AE31" s="63" t="e">
        <f t="shared" si="20"/>
        <v>#NUM!</v>
      </c>
      <c r="AF31" s="63" t="e">
        <f t="shared" si="21"/>
        <v>#N/A</v>
      </c>
      <c r="AG31" s="63" t="e">
        <f t="shared" si="22"/>
        <v>#NUM!</v>
      </c>
      <c r="AH31" s="63" t="e">
        <f t="shared" si="23"/>
        <v>#NUM!</v>
      </c>
      <c r="AI31" s="63" t="e">
        <f t="shared" si="24"/>
        <v>#NUM!</v>
      </c>
      <c r="AJ31" s="63" t="e">
        <f t="shared" si="25"/>
        <v>#N/A</v>
      </c>
    </row>
    <row r="32" spans="1:36" ht="12.95" customHeight="1" x14ac:dyDescent="0.15">
      <c r="A32" s="62"/>
      <c r="B32" s="77"/>
      <c r="C32" s="77"/>
      <c r="D32" s="62"/>
      <c r="E32" s="62"/>
      <c r="F32" s="4" t="str">
        <f t="shared" si="26"/>
        <v/>
      </c>
      <c r="G32" s="62"/>
      <c r="H32" s="62"/>
      <c r="I32" s="62"/>
      <c r="J32" s="1" t="s">
        <v>15</v>
      </c>
      <c r="K32" s="63" t="e">
        <f t="shared" si="0"/>
        <v>#NUM!</v>
      </c>
      <c r="L32" s="63" t="e">
        <f t="shared" si="1"/>
        <v>#NUM!</v>
      </c>
      <c r="M32" s="63" t="e">
        <f t="shared" si="2"/>
        <v>#NUM!</v>
      </c>
      <c r="N32" s="63" t="e">
        <f t="shared" si="3"/>
        <v>#NUM!</v>
      </c>
      <c r="O32" s="63" t="e">
        <f t="shared" si="4"/>
        <v>#NUM!</v>
      </c>
      <c r="P32" s="63" t="e">
        <f t="shared" si="5"/>
        <v>#N/A</v>
      </c>
      <c r="Q32" s="63" t="e">
        <f t="shared" si="6"/>
        <v>#NUM!</v>
      </c>
      <c r="R32" s="63" t="e">
        <f t="shared" si="7"/>
        <v>#NUM!</v>
      </c>
      <c r="S32" s="63" t="e">
        <f t="shared" si="8"/>
        <v>#NUM!</v>
      </c>
      <c r="T32" s="63" t="e">
        <f t="shared" si="9"/>
        <v>#NUM!</v>
      </c>
      <c r="U32" s="63" t="e">
        <f t="shared" si="10"/>
        <v>#N/A</v>
      </c>
      <c r="V32" s="63" t="e">
        <f t="shared" si="11"/>
        <v>#NUM!</v>
      </c>
      <c r="W32" s="63" t="e">
        <f t="shared" si="12"/>
        <v>#NUM!</v>
      </c>
      <c r="X32" s="63" t="e">
        <f t="shared" si="13"/>
        <v>#NUM!</v>
      </c>
      <c r="Y32" s="63" t="e">
        <f t="shared" si="14"/>
        <v>#NUM!</v>
      </c>
      <c r="Z32" s="63" t="e">
        <f t="shared" si="15"/>
        <v>#N/A</v>
      </c>
      <c r="AA32" s="63" t="e">
        <f t="shared" si="16"/>
        <v>#NUM!</v>
      </c>
      <c r="AB32" s="63" t="e">
        <f t="shared" si="17"/>
        <v>#NUM!</v>
      </c>
      <c r="AC32" s="63" t="e">
        <f t="shared" si="18"/>
        <v>#NUM!</v>
      </c>
      <c r="AD32" s="63" t="e">
        <f t="shared" si="19"/>
        <v>#NUM!</v>
      </c>
      <c r="AE32" s="63" t="e">
        <f t="shared" si="20"/>
        <v>#NUM!</v>
      </c>
      <c r="AF32" s="63" t="e">
        <f t="shared" si="21"/>
        <v>#N/A</v>
      </c>
      <c r="AG32" s="63" t="e">
        <f t="shared" si="22"/>
        <v>#NUM!</v>
      </c>
      <c r="AH32" s="63" t="e">
        <f t="shared" si="23"/>
        <v>#NUM!</v>
      </c>
      <c r="AI32" s="63" t="e">
        <f t="shared" si="24"/>
        <v>#NUM!</v>
      </c>
      <c r="AJ32" s="63" t="e">
        <f t="shared" si="25"/>
        <v>#N/A</v>
      </c>
    </row>
    <row r="33" spans="1:36" ht="12.95" customHeight="1" x14ac:dyDescent="0.15">
      <c r="A33" s="62"/>
      <c r="B33" s="77"/>
      <c r="C33" s="77"/>
      <c r="D33" s="62"/>
      <c r="E33" s="62"/>
      <c r="F33" s="4" t="str">
        <f t="shared" si="26"/>
        <v/>
      </c>
      <c r="G33" s="62"/>
      <c r="H33" s="62"/>
      <c r="I33" s="62"/>
      <c r="J33" s="1" t="s">
        <v>15</v>
      </c>
      <c r="K33" s="63" t="e">
        <f t="shared" si="0"/>
        <v>#NUM!</v>
      </c>
      <c r="L33" s="63" t="e">
        <f t="shared" si="1"/>
        <v>#NUM!</v>
      </c>
      <c r="M33" s="63" t="e">
        <f t="shared" si="2"/>
        <v>#NUM!</v>
      </c>
      <c r="N33" s="63" t="e">
        <f t="shared" si="3"/>
        <v>#NUM!</v>
      </c>
      <c r="O33" s="63" t="e">
        <f t="shared" si="4"/>
        <v>#NUM!</v>
      </c>
      <c r="P33" s="63" t="e">
        <f t="shared" si="5"/>
        <v>#N/A</v>
      </c>
      <c r="Q33" s="63" t="e">
        <f t="shared" si="6"/>
        <v>#NUM!</v>
      </c>
      <c r="R33" s="63" t="e">
        <f t="shared" si="7"/>
        <v>#NUM!</v>
      </c>
      <c r="S33" s="63" t="e">
        <f t="shared" si="8"/>
        <v>#NUM!</v>
      </c>
      <c r="T33" s="63" t="e">
        <f t="shared" si="9"/>
        <v>#NUM!</v>
      </c>
      <c r="U33" s="63" t="e">
        <f t="shared" si="10"/>
        <v>#N/A</v>
      </c>
      <c r="V33" s="63" t="e">
        <f t="shared" si="11"/>
        <v>#NUM!</v>
      </c>
      <c r="W33" s="63" t="e">
        <f t="shared" si="12"/>
        <v>#NUM!</v>
      </c>
      <c r="X33" s="63" t="e">
        <f t="shared" si="13"/>
        <v>#NUM!</v>
      </c>
      <c r="Y33" s="63" t="e">
        <f t="shared" si="14"/>
        <v>#NUM!</v>
      </c>
      <c r="Z33" s="63" t="e">
        <f t="shared" si="15"/>
        <v>#N/A</v>
      </c>
      <c r="AA33" s="63" t="e">
        <f t="shared" si="16"/>
        <v>#NUM!</v>
      </c>
      <c r="AB33" s="63" t="e">
        <f t="shared" si="17"/>
        <v>#NUM!</v>
      </c>
      <c r="AC33" s="63" t="e">
        <f t="shared" si="18"/>
        <v>#NUM!</v>
      </c>
      <c r="AD33" s="63" t="e">
        <f t="shared" si="19"/>
        <v>#NUM!</v>
      </c>
      <c r="AE33" s="63" t="e">
        <f t="shared" si="20"/>
        <v>#NUM!</v>
      </c>
      <c r="AF33" s="63" t="e">
        <f t="shared" si="21"/>
        <v>#N/A</v>
      </c>
      <c r="AG33" s="63" t="e">
        <f t="shared" si="22"/>
        <v>#NUM!</v>
      </c>
      <c r="AH33" s="63" t="e">
        <f t="shared" si="23"/>
        <v>#NUM!</v>
      </c>
      <c r="AI33" s="63" t="e">
        <f t="shared" si="24"/>
        <v>#NUM!</v>
      </c>
      <c r="AJ33" s="63" t="e">
        <f t="shared" si="25"/>
        <v>#N/A</v>
      </c>
    </row>
    <row r="34" spans="1:36" ht="12.95" customHeight="1" x14ac:dyDescent="0.15">
      <c r="A34" s="62"/>
      <c r="B34" s="77"/>
      <c r="C34" s="77"/>
      <c r="D34" s="62"/>
      <c r="E34" s="62"/>
      <c r="F34" s="4" t="str">
        <f t="shared" si="26"/>
        <v/>
      </c>
      <c r="G34" s="62"/>
      <c r="H34" s="62"/>
      <c r="I34" s="62"/>
      <c r="K34" s="63" t="e">
        <f t="shared" si="0"/>
        <v>#NUM!</v>
      </c>
      <c r="L34" s="63" t="e">
        <f t="shared" si="1"/>
        <v>#NUM!</v>
      </c>
      <c r="M34" s="63" t="e">
        <f t="shared" si="2"/>
        <v>#NUM!</v>
      </c>
      <c r="N34" s="63" t="e">
        <f t="shared" si="3"/>
        <v>#NUM!</v>
      </c>
      <c r="O34" s="63" t="e">
        <f t="shared" si="4"/>
        <v>#NUM!</v>
      </c>
      <c r="P34" s="63" t="e">
        <f t="shared" si="5"/>
        <v>#N/A</v>
      </c>
      <c r="Q34" s="63" t="e">
        <f t="shared" si="6"/>
        <v>#NUM!</v>
      </c>
      <c r="R34" s="63" t="e">
        <f t="shared" si="7"/>
        <v>#NUM!</v>
      </c>
      <c r="S34" s="63" t="e">
        <f t="shared" si="8"/>
        <v>#NUM!</v>
      </c>
      <c r="T34" s="63" t="e">
        <f t="shared" si="9"/>
        <v>#NUM!</v>
      </c>
      <c r="U34" s="63" t="e">
        <f t="shared" si="10"/>
        <v>#N/A</v>
      </c>
      <c r="V34" s="63" t="e">
        <f t="shared" si="11"/>
        <v>#NUM!</v>
      </c>
      <c r="W34" s="63" t="e">
        <f t="shared" si="12"/>
        <v>#NUM!</v>
      </c>
      <c r="X34" s="63" t="e">
        <f t="shared" si="13"/>
        <v>#NUM!</v>
      </c>
      <c r="Y34" s="63" t="e">
        <f t="shared" si="14"/>
        <v>#NUM!</v>
      </c>
      <c r="Z34" s="63" t="e">
        <f t="shared" si="15"/>
        <v>#N/A</v>
      </c>
      <c r="AA34" s="63" t="e">
        <f t="shared" si="16"/>
        <v>#NUM!</v>
      </c>
      <c r="AB34" s="63" t="e">
        <f t="shared" si="17"/>
        <v>#NUM!</v>
      </c>
      <c r="AC34" s="63" t="e">
        <f t="shared" si="18"/>
        <v>#NUM!</v>
      </c>
      <c r="AD34" s="63" t="e">
        <f t="shared" si="19"/>
        <v>#NUM!</v>
      </c>
      <c r="AE34" s="63" t="e">
        <f t="shared" si="20"/>
        <v>#NUM!</v>
      </c>
      <c r="AF34" s="63" t="e">
        <f t="shared" si="21"/>
        <v>#N/A</v>
      </c>
      <c r="AG34" s="63" t="e">
        <f t="shared" si="22"/>
        <v>#NUM!</v>
      </c>
      <c r="AH34" s="63" t="e">
        <f t="shared" si="23"/>
        <v>#NUM!</v>
      </c>
      <c r="AI34" s="63" t="e">
        <f t="shared" si="24"/>
        <v>#NUM!</v>
      </c>
      <c r="AJ34" s="63" t="e">
        <f t="shared" si="25"/>
        <v>#N/A</v>
      </c>
    </row>
    <row r="35" spans="1:36" ht="12.95" customHeight="1" x14ac:dyDescent="0.15">
      <c r="A35" s="62"/>
      <c r="B35" s="77"/>
      <c r="C35" s="77"/>
      <c r="D35" s="62"/>
      <c r="E35" s="62"/>
      <c r="F35" s="4" t="str">
        <f t="shared" si="26"/>
        <v/>
      </c>
      <c r="G35" s="62"/>
      <c r="H35" s="62"/>
      <c r="I35" s="62"/>
      <c r="K35" s="63" t="e">
        <f t="shared" si="0"/>
        <v>#NUM!</v>
      </c>
      <c r="L35" s="63" t="e">
        <f t="shared" si="1"/>
        <v>#NUM!</v>
      </c>
      <c r="M35" s="63" t="e">
        <f t="shared" si="2"/>
        <v>#NUM!</v>
      </c>
      <c r="N35" s="63" t="e">
        <f t="shared" si="3"/>
        <v>#NUM!</v>
      </c>
      <c r="O35" s="63" t="e">
        <f t="shared" si="4"/>
        <v>#NUM!</v>
      </c>
      <c r="P35" s="63" t="e">
        <f t="shared" si="5"/>
        <v>#N/A</v>
      </c>
      <c r="Q35" s="63" t="e">
        <f t="shared" si="6"/>
        <v>#NUM!</v>
      </c>
      <c r="R35" s="63" t="e">
        <f t="shared" si="7"/>
        <v>#NUM!</v>
      </c>
      <c r="S35" s="63" t="e">
        <f t="shared" si="8"/>
        <v>#NUM!</v>
      </c>
      <c r="T35" s="63" t="e">
        <f t="shared" si="9"/>
        <v>#NUM!</v>
      </c>
      <c r="U35" s="63" t="e">
        <f t="shared" si="10"/>
        <v>#N/A</v>
      </c>
      <c r="V35" s="63" t="e">
        <f t="shared" si="11"/>
        <v>#NUM!</v>
      </c>
      <c r="W35" s="63" t="e">
        <f t="shared" si="12"/>
        <v>#NUM!</v>
      </c>
      <c r="X35" s="63" t="e">
        <f t="shared" si="13"/>
        <v>#NUM!</v>
      </c>
      <c r="Y35" s="63" t="e">
        <f t="shared" si="14"/>
        <v>#NUM!</v>
      </c>
      <c r="Z35" s="63" t="e">
        <f t="shared" si="15"/>
        <v>#N/A</v>
      </c>
      <c r="AA35" s="63" t="e">
        <f t="shared" si="16"/>
        <v>#NUM!</v>
      </c>
      <c r="AB35" s="63" t="e">
        <f t="shared" si="17"/>
        <v>#NUM!</v>
      </c>
      <c r="AC35" s="63" t="e">
        <f t="shared" si="18"/>
        <v>#NUM!</v>
      </c>
      <c r="AD35" s="63" t="e">
        <f t="shared" si="19"/>
        <v>#NUM!</v>
      </c>
      <c r="AE35" s="63" t="e">
        <f t="shared" si="20"/>
        <v>#NUM!</v>
      </c>
      <c r="AF35" s="63" t="e">
        <f t="shared" si="21"/>
        <v>#N/A</v>
      </c>
      <c r="AG35" s="63" t="e">
        <f t="shared" si="22"/>
        <v>#NUM!</v>
      </c>
      <c r="AH35" s="63" t="e">
        <f t="shared" si="23"/>
        <v>#NUM!</v>
      </c>
      <c r="AI35" s="63" t="e">
        <f t="shared" si="24"/>
        <v>#NUM!</v>
      </c>
      <c r="AJ35" s="63" t="e">
        <f t="shared" si="25"/>
        <v>#N/A</v>
      </c>
    </row>
    <row r="36" spans="1:36" ht="12.95" customHeight="1" x14ac:dyDescent="0.15">
      <c r="A36" s="62"/>
      <c r="B36" s="77"/>
      <c r="C36" s="77"/>
      <c r="D36" s="62"/>
      <c r="E36" s="62"/>
      <c r="F36" s="4" t="str">
        <f t="shared" si="26"/>
        <v/>
      </c>
      <c r="G36" s="62"/>
      <c r="H36" s="62"/>
      <c r="I36" s="62"/>
      <c r="K36" s="63" t="e">
        <f t="shared" si="0"/>
        <v>#NUM!</v>
      </c>
      <c r="L36" s="63" t="e">
        <f t="shared" si="1"/>
        <v>#NUM!</v>
      </c>
      <c r="M36" s="63" t="e">
        <f t="shared" si="2"/>
        <v>#NUM!</v>
      </c>
      <c r="N36" s="63" t="e">
        <f t="shared" si="3"/>
        <v>#NUM!</v>
      </c>
      <c r="O36" s="63" t="e">
        <f t="shared" si="4"/>
        <v>#NUM!</v>
      </c>
      <c r="P36" s="63" t="e">
        <f t="shared" si="5"/>
        <v>#N/A</v>
      </c>
      <c r="Q36" s="63" t="e">
        <f t="shared" si="6"/>
        <v>#NUM!</v>
      </c>
      <c r="R36" s="63" t="e">
        <f t="shared" si="7"/>
        <v>#NUM!</v>
      </c>
      <c r="S36" s="63" t="e">
        <f t="shared" si="8"/>
        <v>#NUM!</v>
      </c>
      <c r="T36" s="63" t="e">
        <f t="shared" si="9"/>
        <v>#NUM!</v>
      </c>
      <c r="U36" s="63" t="e">
        <f t="shared" si="10"/>
        <v>#N/A</v>
      </c>
      <c r="V36" s="63" t="e">
        <f t="shared" si="11"/>
        <v>#NUM!</v>
      </c>
      <c r="W36" s="63" t="e">
        <f t="shared" si="12"/>
        <v>#NUM!</v>
      </c>
      <c r="X36" s="63" t="e">
        <f t="shared" si="13"/>
        <v>#NUM!</v>
      </c>
      <c r="Y36" s="63" t="e">
        <f t="shared" si="14"/>
        <v>#NUM!</v>
      </c>
      <c r="Z36" s="63" t="e">
        <f t="shared" si="15"/>
        <v>#N/A</v>
      </c>
      <c r="AA36" s="63" t="e">
        <f t="shared" si="16"/>
        <v>#NUM!</v>
      </c>
      <c r="AB36" s="63" t="e">
        <f t="shared" si="17"/>
        <v>#NUM!</v>
      </c>
      <c r="AC36" s="63" t="e">
        <f t="shared" si="18"/>
        <v>#NUM!</v>
      </c>
      <c r="AD36" s="63" t="e">
        <f t="shared" si="19"/>
        <v>#NUM!</v>
      </c>
      <c r="AE36" s="63" t="e">
        <f t="shared" si="20"/>
        <v>#NUM!</v>
      </c>
      <c r="AF36" s="63" t="e">
        <f t="shared" si="21"/>
        <v>#N/A</v>
      </c>
      <c r="AG36" s="63" t="e">
        <f t="shared" si="22"/>
        <v>#NUM!</v>
      </c>
      <c r="AH36" s="63" t="e">
        <f t="shared" si="23"/>
        <v>#NUM!</v>
      </c>
      <c r="AI36" s="63" t="e">
        <f t="shared" si="24"/>
        <v>#NUM!</v>
      </c>
      <c r="AJ36" s="63" t="e">
        <f t="shared" si="25"/>
        <v>#N/A</v>
      </c>
    </row>
    <row r="37" spans="1:36" ht="12.95" customHeight="1" x14ac:dyDescent="0.15">
      <c r="A37" s="62"/>
      <c r="B37" s="77"/>
      <c r="C37" s="77"/>
      <c r="D37" s="62"/>
      <c r="E37" s="62"/>
      <c r="F37" s="4" t="str">
        <f t="shared" si="26"/>
        <v/>
      </c>
      <c r="G37" s="62"/>
      <c r="H37" s="62"/>
      <c r="I37" s="62"/>
      <c r="K37" s="63" t="e">
        <f t="shared" si="0"/>
        <v>#NUM!</v>
      </c>
      <c r="L37" s="63" t="e">
        <f t="shared" si="1"/>
        <v>#NUM!</v>
      </c>
      <c r="M37" s="63" t="e">
        <f t="shared" si="2"/>
        <v>#NUM!</v>
      </c>
      <c r="N37" s="63" t="e">
        <f t="shared" si="3"/>
        <v>#NUM!</v>
      </c>
      <c r="O37" s="63" t="e">
        <f t="shared" si="4"/>
        <v>#NUM!</v>
      </c>
      <c r="P37" s="63" t="e">
        <f t="shared" si="5"/>
        <v>#N/A</v>
      </c>
      <c r="Q37" s="63" t="e">
        <f t="shared" si="6"/>
        <v>#NUM!</v>
      </c>
      <c r="R37" s="63" t="e">
        <f t="shared" si="7"/>
        <v>#NUM!</v>
      </c>
      <c r="S37" s="63" t="e">
        <f t="shared" si="8"/>
        <v>#NUM!</v>
      </c>
      <c r="T37" s="63" t="e">
        <f t="shared" si="9"/>
        <v>#NUM!</v>
      </c>
      <c r="U37" s="63" t="e">
        <f t="shared" si="10"/>
        <v>#N/A</v>
      </c>
      <c r="V37" s="63" t="e">
        <f t="shared" si="11"/>
        <v>#NUM!</v>
      </c>
      <c r="W37" s="63" t="e">
        <f t="shared" si="12"/>
        <v>#NUM!</v>
      </c>
      <c r="X37" s="63" t="e">
        <f t="shared" si="13"/>
        <v>#NUM!</v>
      </c>
      <c r="Y37" s="63" t="e">
        <f t="shared" si="14"/>
        <v>#NUM!</v>
      </c>
      <c r="Z37" s="63" t="e">
        <f t="shared" si="15"/>
        <v>#N/A</v>
      </c>
      <c r="AA37" s="63" t="e">
        <f t="shared" si="16"/>
        <v>#NUM!</v>
      </c>
      <c r="AB37" s="63" t="e">
        <f t="shared" si="17"/>
        <v>#NUM!</v>
      </c>
      <c r="AC37" s="63" t="e">
        <f t="shared" si="18"/>
        <v>#NUM!</v>
      </c>
      <c r="AD37" s="63" t="e">
        <f t="shared" si="19"/>
        <v>#NUM!</v>
      </c>
      <c r="AE37" s="63" t="e">
        <f t="shared" si="20"/>
        <v>#NUM!</v>
      </c>
      <c r="AF37" s="63" t="e">
        <f t="shared" si="21"/>
        <v>#N/A</v>
      </c>
      <c r="AG37" s="63" t="e">
        <f t="shared" si="22"/>
        <v>#NUM!</v>
      </c>
      <c r="AH37" s="63" t="e">
        <f t="shared" si="23"/>
        <v>#NUM!</v>
      </c>
      <c r="AI37" s="63" t="e">
        <f t="shared" si="24"/>
        <v>#NUM!</v>
      </c>
      <c r="AJ37" s="63" t="e">
        <f t="shared" si="25"/>
        <v>#N/A</v>
      </c>
    </row>
    <row r="38" spans="1:36" ht="12.95" customHeight="1" x14ac:dyDescent="0.15">
      <c r="A38" s="62"/>
      <c r="B38" s="77"/>
      <c r="C38" s="77"/>
      <c r="D38" s="62"/>
      <c r="E38" s="62"/>
      <c r="F38" s="4" t="str">
        <f t="shared" si="26"/>
        <v/>
      </c>
      <c r="G38" s="62"/>
      <c r="H38" s="62"/>
      <c r="I38" s="62"/>
      <c r="K38" s="63" t="e">
        <f t="shared" si="0"/>
        <v>#NUM!</v>
      </c>
      <c r="L38" s="63" t="e">
        <f t="shared" si="1"/>
        <v>#NUM!</v>
      </c>
      <c r="M38" s="63" t="e">
        <f t="shared" si="2"/>
        <v>#NUM!</v>
      </c>
      <c r="N38" s="63" t="e">
        <f t="shared" si="3"/>
        <v>#NUM!</v>
      </c>
      <c r="O38" s="63" t="e">
        <f t="shared" si="4"/>
        <v>#NUM!</v>
      </c>
      <c r="P38" s="63" t="e">
        <f t="shared" si="5"/>
        <v>#N/A</v>
      </c>
      <c r="Q38" s="63" t="e">
        <f t="shared" si="6"/>
        <v>#NUM!</v>
      </c>
      <c r="R38" s="63" t="e">
        <f t="shared" si="7"/>
        <v>#NUM!</v>
      </c>
      <c r="S38" s="63" t="e">
        <f t="shared" si="8"/>
        <v>#NUM!</v>
      </c>
      <c r="T38" s="63" t="e">
        <f t="shared" si="9"/>
        <v>#NUM!</v>
      </c>
      <c r="U38" s="63" t="e">
        <f t="shared" si="10"/>
        <v>#N/A</v>
      </c>
      <c r="V38" s="63" t="e">
        <f t="shared" si="11"/>
        <v>#NUM!</v>
      </c>
      <c r="W38" s="63" t="e">
        <f t="shared" si="12"/>
        <v>#NUM!</v>
      </c>
      <c r="X38" s="63" t="e">
        <f t="shared" si="13"/>
        <v>#NUM!</v>
      </c>
      <c r="Y38" s="63" t="e">
        <f t="shared" si="14"/>
        <v>#NUM!</v>
      </c>
      <c r="Z38" s="63" t="e">
        <f t="shared" si="15"/>
        <v>#N/A</v>
      </c>
      <c r="AA38" s="63" t="e">
        <f t="shared" si="16"/>
        <v>#NUM!</v>
      </c>
      <c r="AB38" s="63" t="e">
        <f t="shared" si="17"/>
        <v>#NUM!</v>
      </c>
      <c r="AC38" s="63" t="e">
        <f t="shared" si="18"/>
        <v>#NUM!</v>
      </c>
      <c r="AD38" s="63" t="e">
        <f t="shared" si="19"/>
        <v>#NUM!</v>
      </c>
      <c r="AE38" s="63" t="e">
        <f t="shared" si="20"/>
        <v>#NUM!</v>
      </c>
      <c r="AF38" s="63" t="e">
        <f t="shared" si="21"/>
        <v>#N/A</v>
      </c>
      <c r="AG38" s="63" t="e">
        <f t="shared" si="22"/>
        <v>#NUM!</v>
      </c>
      <c r="AH38" s="63" t="e">
        <f t="shared" si="23"/>
        <v>#NUM!</v>
      </c>
      <c r="AI38" s="63" t="e">
        <f t="shared" si="24"/>
        <v>#NUM!</v>
      </c>
      <c r="AJ38" s="63" t="e">
        <f t="shared" si="25"/>
        <v>#N/A</v>
      </c>
    </row>
    <row r="39" spans="1:36" ht="12.95" customHeight="1" x14ac:dyDescent="0.15">
      <c r="A39" s="62"/>
      <c r="B39" s="77"/>
      <c r="C39" s="77"/>
      <c r="D39" s="62"/>
      <c r="E39" s="62"/>
      <c r="F39" s="4" t="str">
        <f t="shared" si="26"/>
        <v/>
      </c>
      <c r="G39" s="62"/>
      <c r="H39" s="62"/>
      <c r="I39" s="62"/>
      <c r="K39" s="63" t="e">
        <f t="shared" si="0"/>
        <v>#NUM!</v>
      </c>
      <c r="L39" s="63" t="e">
        <f t="shared" si="1"/>
        <v>#NUM!</v>
      </c>
      <c r="M39" s="63" t="e">
        <f t="shared" si="2"/>
        <v>#NUM!</v>
      </c>
      <c r="N39" s="63" t="e">
        <f t="shared" si="3"/>
        <v>#NUM!</v>
      </c>
      <c r="O39" s="63" t="e">
        <f t="shared" si="4"/>
        <v>#NUM!</v>
      </c>
      <c r="P39" s="63" t="e">
        <f t="shared" si="5"/>
        <v>#N/A</v>
      </c>
      <c r="Q39" s="63" t="e">
        <f t="shared" si="6"/>
        <v>#NUM!</v>
      </c>
      <c r="R39" s="63" t="e">
        <f t="shared" si="7"/>
        <v>#NUM!</v>
      </c>
      <c r="S39" s="63" t="e">
        <f t="shared" si="8"/>
        <v>#NUM!</v>
      </c>
      <c r="T39" s="63" t="e">
        <f t="shared" si="9"/>
        <v>#NUM!</v>
      </c>
      <c r="U39" s="63" t="e">
        <f t="shared" si="10"/>
        <v>#N/A</v>
      </c>
      <c r="V39" s="63" t="e">
        <f t="shared" si="11"/>
        <v>#NUM!</v>
      </c>
      <c r="W39" s="63" t="e">
        <f t="shared" si="12"/>
        <v>#NUM!</v>
      </c>
      <c r="X39" s="63" t="e">
        <f t="shared" si="13"/>
        <v>#NUM!</v>
      </c>
      <c r="Y39" s="63" t="e">
        <f t="shared" si="14"/>
        <v>#NUM!</v>
      </c>
      <c r="Z39" s="63" t="e">
        <f t="shared" si="15"/>
        <v>#N/A</v>
      </c>
      <c r="AA39" s="63" t="e">
        <f t="shared" si="16"/>
        <v>#NUM!</v>
      </c>
      <c r="AB39" s="63" t="e">
        <f t="shared" si="17"/>
        <v>#NUM!</v>
      </c>
      <c r="AC39" s="63" t="e">
        <f t="shared" si="18"/>
        <v>#NUM!</v>
      </c>
      <c r="AD39" s="63" t="e">
        <f t="shared" si="19"/>
        <v>#NUM!</v>
      </c>
      <c r="AE39" s="63" t="e">
        <f t="shared" si="20"/>
        <v>#NUM!</v>
      </c>
      <c r="AF39" s="63" t="e">
        <f t="shared" si="21"/>
        <v>#N/A</v>
      </c>
      <c r="AG39" s="63" t="e">
        <f t="shared" si="22"/>
        <v>#NUM!</v>
      </c>
      <c r="AH39" s="63" t="e">
        <f t="shared" si="23"/>
        <v>#NUM!</v>
      </c>
      <c r="AI39" s="63" t="e">
        <f t="shared" si="24"/>
        <v>#NUM!</v>
      </c>
      <c r="AJ39" s="63" t="e">
        <f t="shared" si="25"/>
        <v>#N/A</v>
      </c>
    </row>
    <row r="40" spans="1:36" ht="12.95" customHeight="1" x14ac:dyDescent="0.15">
      <c r="A40" s="62"/>
      <c r="B40" s="77"/>
      <c r="C40" s="77"/>
      <c r="D40" s="62"/>
      <c r="E40" s="62"/>
      <c r="F40" s="4" t="str">
        <f t="shared" si="26"/>
        <v/>
      </c>
      <c r="G40" s="62"/>
      <c r="H40" s="62"/>
      <c r="I40" s="62"/>
      <c r="K40" s="63" t="e">
        <f t="shared" si="0"/>
        <v>#NUM!</v>
      </c>
      <c r="L40" s="63" t="e">
        <f t="shared" si="1"/>
        <v>#NUM!</v>
      </c>
      <c r="M40" s="63" t="e">
        <f t="shared" si="2"/>
        <v>#NUM!</v>
      </c>
      <c r="N40" s="63" t="e">
        <f t="shared" si="3"/>
        <v>#NUM!</v>
      </c>
      <c r="O40" s="63" t="e">
        <f t="shared" si="4"/>
        <v>#NUM!</v>
      </c>
      <c r="P40" s="63" t="e">
        <f t="shared" si="5"/>
        <v>#N/A</v>
      </c>
      <c r="Q40" s="63" t="e">
        <f t="shared" si="6"/>
        <v>#NUM!</v>
      </c>
      <c r="R40" s="63" t="e">
        <f t="shared" si="7"/>
        <v>#NUM!</v>
      </c>
      <c r="S40" s="63" t="e">
        <f t="shared" si="8"/>
        <v>#NUM!</v>
      </c>
      <c r="T40" s="63" t="e">
        <f t="shared" si="9"/>
        <v>#NUM!</v>
      </c>
      <c r="U40" s="63" t="e">
        <f t="shared" si="10"/>
        <v>#N/A</v>
      </c>
      <c r="V40" s="63" t="e">
        <f t="shared" si="11"/>
        <v>#NUM!</v>
      </c>
      <c r="W40" s="63" t="e">
        <f t="shared" si="12"/>
        <v>#NUM!</v>
      </c>
      <c r="X40" s="63" t="e">
        <f t="shared" si="13"/>
        <v>#NUM!</v>
      </c>
      <c r="Y40" s="63" t="e">
        <f t="shared" si="14"/>
        <v>#NUM!</v>
      </c>
      <c r="Z40" s="63" t="e">
        <f t="shared" si="15"/>
        <v>#N/A</v>
      </c>
      <c r="AA40" s="63" t="e">
        <f t="shared" si="16"/>
        <v>#NUM!</v>
      </c>
      <c r="AB40" s="63" t="e">
        <f t="shared" si="17"/>
        <v>#NUM!</v>
      </c>
      <c r="AC40" s="63" t="e">
        <f t="shared" si="18"/>
        <v>#NUM!</v>
      </c>
      <c r="AD40" s="63" t="e">
        <f t="shared" si="19"/>
        <v>#NUM!</v>
      </c>
      <c r="AE40" s="63" t="e">
        <f t="shared" si="20"/>
        <v>#NUM!</v>
      </c>
      <c r="AF40" s="63" t="e">
        <f t="shared" si="21"/>
        <v>#N/A</v>
      </c>
      <c r="AG40" s="63" t="e">
        <f t="shared" si="22"/>
        <v>#NUM!</v>
      </c>
      <c r="AH40" s="63" t="e">
        <f t="shared" si="23"/>
        <v>#NUM!</v>
      </c>
      <c r="AI40" s="63" t="e">
        <f t="shared" si="24"/>
        <v>#NUM!</v>
      </c>
      <c r="AJ40" s="63" t="e">
        <f t="shared" si="25"/>
        <v>#N/A</v>
      </c>
    </row>
    <row r="41" spans="1:36" ht="12.95" customHeight="1" x14ac:dyDescent="0.15">
      <c r="A41" s="62"/>
      <c r="B41" s="77"/>
      <c r="C41" s="77"/>
      <c r="D41" s="66"/>
      <c r="E41" s="66"/>
      <c r="F41" s="4" t="str">
        <f t="shared" si="26"/>
        <v/>
      </c>
      <c r="G41" s="62"/>
      <c r="H41" s="62"/>
      <c r="I41" s="62"/>
      <c r="K41" s="63" t="e">
        <f t="shared" si="0"/>
        <v>#NUM!</v>
      </c>
      <c r="L41" s="63" t="e">
        <f t="shared" si="1"/>
        <v>#NUM!</v>
      </c>
      <c r="M41" s="63" t="e">
        <f t="shared" si="2"/>
        <v>#NUM!</v>
      </c>
      <c r="N41" s="63" t="e">
        <f t="shared" si="3"/>
        <v>#NUM!</v>
      </c>
      <c r="O41" s="63" t="e">
        <f t="shared" si="4"/>
        <v>#NUM!</v>
      </c>
      <c r="P41" s="63" t="e">
        <f t="shared" si="5"/>
        <v>#N/A</v>
      </c>
      <c r="Q41" s="63" t="e">
        <f t="shared" si="6"/>
        <v>#NUM!</v>
      </c>
      <c r="R41" s="63" t="e">
        <f t="shared" si="7"/>
        <v>#NUM!</v>
      </c>
      <c r="S41" s="63" t="e">
        <f t="shared" si="8"/>
        <v>#NUM!</v>
      </c>
      <c r="T41" s="63" t="e">
        <f t="shared" si="9"/>
        <v>#NUM!</v>
      </c>
      <c r="U41" s="63" t="e">
        <f t="shared" si="10"/>
        <v>#N/A</v>
      </c>
      <c r="V41" s="63" t="e">
        <f t="shared" si="11"/>
        <v>#NUM!</v>
      </c>
      <c r="W41" s="63" t="e">
        <f t="shared" si="12"/>
        <v>#NUM!</v>
      </c>
      <c r="X41" s="63" t="e">
        <f t="shared" si="13"/>
        <v>#NUM!</v>
      </c>
      <c r="Y41" s="63" t="e">
        <f t="shared" si="14"/>
        <v>#NUM!</v>
      </c>
      <c r="Z41" s="63" t="e">
        <f t="shared" si="15"/>
        <v>#N/A</v>
      </c>
      <c r="AA41" s="63" t="e">
        <f t="shared" si="16"/>
        <v>#NUM!</v>
      </c>
      <c r="AB41" s="63" t="e">
        <f t="shared" si="17"/>
        <v>#NUM!</v>
      </c>
      <c r="AC41" s="63" t="e">
        <f t="shared" si="18"/>
        <v>#NUM!</v>
      </c>
      <c r="AD41" s="63" t="e">
        <f t="shared" si="19"/>
        <v>#NUM!</v>
      </c>
      <c r="AE41" s="63" t="e">
        <f t="shared" si="20"/>
        <v>#NUM!</v>
      </c>
      <c r="AF41" s="63" t="e">
        <f t="shared" si="21"/>
        <v>#N/A</v>
      </c>
      <c r="AG41" s="63" t="e">
        <f t="shared" si="22"/>
        <v>#NUM!</v>
      </c>
      <c r="AH41" s="63" t="e">
        <f t="shared" si="23"/>
        <v>#NUM!</v>
      </c>
      <c r="AI41" s="63" t="e">
        <f t="shared" si="24"/>
        <v>#NUM!</v>
      </c>
      <c r="AJ41" s="63" t="e">
        <f t="shared" si="25"/>
        <v>#N/A</v>
      </c>
    </row>
    <row r="42" spans="1:36" ht="12.95" customHeight="1" x14ac:dyDescent="0.15">
      <c r="A42" s="62"/>
      <c r="B42" s="77"/>
      <c r="C42" s="77"/>
      <c r="D42" s="66"/>
      <c r="E42" s="66"/>
      <c r="F42" s="4" t="str">
        <f t="shared" si="26"/>
        <v/>
      </c>
      <c r="G42" s="62"/>
      <c r="H42" s="62"/>
      <c r="I42" s="62"/>
      <c r="K42" s="63" t="e">
        <f t="shared" si="0"/>
        <v>#NUM!</v>
      </c>
      <c r="L42" s="63" t="e">
        <f t="shared" si="1"/>
        <v>#NUM!</v>
      </c>
      <c r="M42" s="63" t="e">
        <f t="shared" si="2"/>
        <v>#NUM!</v>
      </c>
      <c r="N42" s="63" t="e">
        <f t="shared" si="3"/>
        <v>#NUM!</v>
      </c>
      <c r="O42" s="63" t="e">
        <f t="shared" si="4"/>
        <v>#NUM!</v>
      </c>
      <c r="P42" s="63" t="e">
        <f t="shared" si="5"/>
        <v>#N/A</v>
      </c>
      <c r="Q42" s="63" t="e">
        <f t="shared" si="6"/>
        <v>#NUM!</v>
      </c>
      <c r="R42" s="63" t="e">
        <f t="shared" si="7"/>
        <v>#NUM!</v>
      </c>
      <c r="S42" s="63" t="e">
        <f t="shared" si="8"/>
        <v>#NUM!</v>
      </c>
      <c r="T42" s="63" t="e">
        <f t="shared" si="9"/>
        <v>#NUM!</v>
      </c>
      <c r="U42" s="63" t="e">
        <f t="shared" si="10"/>
        <v>#N/A</v>
      </c>
      <c r="V42" s="63" t="e">
        <f t="shared" si="11"/>
        <v>#NUM!</v>
      </c>
      <c r="W42" s="63" t="e">
        <f t="shared" si="12"/>
        <v>#NUM!</v>
      </c>
      <c r="X42" s="63" t="e">
        <f t="shared" si="13"/>
        <v>#NUM!</v>
      </c>
      <c r="Y42" s="63" t="e">
        <f t="shared" si="14"/>
        <v>#NUM!</v>
      </c>
      <c r="Z42" s="63" t="e">
        <f t="shared" si="15"/>
        <v>#N/A</v>
      </c>
      <c r="AA42" s="63" t="e">
        <f t="shared" si="16"/>
        <v>#NUM!</v>
      </c>
      <c r="AB42" s="63" t="e">
        <f t="shared" si="17"/>
        <v>#NUM!</v>
      </c>
      <c r="AC42" s="63" t="e">
        <f t="shared" si="18"/>
        <v>#NUM!</v>
      </c>
      <c r="AD42" s="63" t="e">
        <f t="shared" si="19"/>
        <v>#NUM!</v>
      </c>
      <c r="AE42" s="63" t="e">
        <f t="shared" si="20"/>
        <v>#NUM!</v>
      </c>
      <c r="AF42" s="63" t="e">
        <f t="shared" si="21"/>
        <v>#N/A</v>
      </c>
      <c r="AG42" s="63" t="e">
        <f t="shared" si="22"/>
        <v>#NUM!</v>
      </c>
      <c r="AH42" s="63" t="e">
        <f t="shared" si="23"/>
        <v>#NUM!</v>
      </c>
      <c r="AI42" s="63" t="e">
        <f t="shared" si="24"/>
        <v>#NUM!</v>
      </c>
      <c r="AJ42" s="63" t="e">
        <f t="shared" si="25"/>
        <v>#N/A</v>
      </c>
    </row>
    <row r="43" spans="1:36" ht="12.95" customHeight="1" x14ac:dyDescent="0.15">
      <c r="A43" s="62"/>
      <c r="B43" s="77"/>
      <c r="C43" s="77"/>
      <c r="D43" s="66"/>
      <c r="E43" s="66"/>
      <c r="F43" s="4" t="str">
        <f t="shared" si="26"/>
        <v/>
      </c>
      <c r="G43" s="62"/>
      <c r="H43" s="62"/>
      <c r="I43" s="62"/>
      <c r="K43" s="63" t="e">
        <f t="shared" si="0"/>
        <v>#NUM!</v>
      </c>
      <c r="L43" s="63" t="e">
        <f t="shared" si="1"/>
        <v>#NUM!</v>
      </c>
      <c r="M43" s="63" t="e">
        <f t="shared" si="2"/>
        <v>#NUM!</v>
      </c>
      <c r="N43" s="63" t="e">
        <f t="shared" si="3"/>
        <v>#NUM!</v>
      </c>
      <c r="O43" s="63" t="e">
        <f t="shared" si="4"/>
        <v>#NUM!</v>
      </c>
      <c r="P43" s="63" t="e">
        <f t="shared" si="5"/>
        <v>#N/A</v>
      </c>
      <c r="Q43" s="63" t="e">
        <f t="shared" si="6"/>
        <v>#NUM!</v>
      </c>
      <c r="R43" s="63" t="e">
        <f t="shared" si="7"/>
        <v>#NUM!</v>
      </c>
      <c r="S43" s="63" t="e">
        <f t="shared" si="8"/>
        <v>#NUM!</v>
      </c>
      <c r="T43" s="63" t="e">
        <f t="shared" si="9"/>
        <v>#NUM!</v>
      </c>
      <c r="U43" s="63" t="e">
        <f t="shared" si="10"/>
        <v>#N/A</v>
      </c>
      <c r="V43" s="63" t="e">
        <f t="shared" si="11"/>
        <v>#NUM!</v>
      </c>
      <c r="W43" s="63" t="e">
        <f t="shared" si="12"/>
        <v>#NUM!</v>
      </c>
      <c r="X43" s="63" t="e">
        <f t="shared" si="13"/>
        <v>#NUM!</v>
      </c>
      <c r="Y43" s="63" t="e">
        <f t="shared" si="14"/>
        <v>#NUM!</v>
      </c>
      <c r="Z43" s="63" t="e">
        <f t="shared" si="15"/>
        <v>#N/A</v>
      </c>
      <c r="AA43" s="63" t="e">
        <f t="shared" si="16"/>
        <v>#NUM!</v>
      </c>
      <c r="AB43" s="63" t="e">
        <f t="shared" si="17"/>
        <v>#NUM!</v>
      </c>
      <c r="AC43" s="63" t="e">
        <f t="shared" si="18"/>
        <v>#NUM!</v>
      </c>
      <c r="AD43" s="63" t="e">
        <f t="shared" si="19"/>
        <v>#NUM!</v>
      </c>
      <c r="AE43" s="63" t="e">
        <f t="shared" si="20"/>
        <v>#NUM!</v>
      </c>
      <c r="AF43" s="63" t="e">
        <f t="shared" si="21"/>
        <v>#N/A</v>
      </c>
      <c r="AG43" s="63" t="e">
        <f t="shared" si="22"/>
        <v>#NUM!</v>
      </c>
      <c r="AH43" s="63" t="e">
        <f t="shared" si="23"/>
        <v>#NUM!</v>
      </c>
      <c r="AI43" s="63" t="e">
        <f t="shared" si="24"/>
        <v>#NUM!</v>
      </c>
      <c r="AJ43" s="63" t="e">
        <f t="shared" si="25"/>
        <v>#N/A</v>
      </c>
    </row>
    <row r="44" spans="1:36" ht="12.95" customHeight="1" x14ac:dyDescent="0.15">
      <c r="A44" s="9"/>
      <c r="B44" s="10"/>
      <c r="C44" s="10"/>
      <c r="D44" s="9"/>
      <c r="E44" s="9"/>
      <c r="F44" s="9"/>
      <c r="G44" s="9"/>
      <c r="H44" s="10"/>
      <c r="I44" s="10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</row>
    <row r="45" spans="1:36" ht="12.95" customHeight="1" x14ac:dyDescent="0.15">
      <c r="A45" s="12" t="s">
        <v>16</v>
      </c>
      <c r="B45" s="13"/>
      <c r="C45" s="13"/>
      <c r="D45" s="12"/>
      <c r="E45" s="12"/>
      <c r="F45" s="12"/>
      <c r="G45" s="12"/>
      <c r="H45" s="13"/>
      <c r="I45" s="14" t="s">
        <v>17</v>
      </c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</row>
    <row r="46" spans="1:36" ht="12.95" customHeight="1" x14ac:dyDescent="0.15">
      <c r="A46" s="72"/>
      <c r="B46" s="73"/>
      <c r="C46" s="62" t="s">
        <v>18</v>
      </c>
      <c r="D46" s="62" t="s">
        <v>19</v>
      </c>
      <c r="E46" s="62" t="s">
        <v>20</v>
      </c>
      <c r="F46" s="11"/>
      <c r="G46" s="5" t="s">
        <v>21</v>
      </c>
      <c r="H46" s="13"/>
      <c r="I46" s="74" t="str">
        <f>"調査対象地内でプロットは7箇所設置しているため、合計材積は700m2(0.07ha)での値である。そのため、haあたりのスギ立枯木材積合計(推定値)は、"&amp;G50&amp;"m3として取り扱う。"</f>
        <v>調査対象地内でプロットは7箇所設置しているため、合計材積は700m2(0.07ha)での値である。そのため、haあたりのスギ立枯木材積合計(推定値)は、0.7m3として取り扱う。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</row>
    <row r="47" spans="1:36" ht="12.95" customHeight="1" x14ac:dyDescent="0.15">
      <c r="A47" s="70" t="s">
        <v>22</v>
      </c>
      <c r="B47" s="71"/>
      <c r="C47" s="15">
        <f>E47-D47</f>
        <v>2</v>
      </c>
      <c r="D47" s="15">
        <f>COUNTIF(G4:G43,"*下層*")</f>
        <v>0</v>
      </c>
      <c r="E47" s="15">
        <f>COUNTA(A4:A43)</f>
        <v>2</v>
      </c>
      <c r="F47" s="11"/>
      <c r="G47" s="16">
        <f>ROUND(C47*14.3,0)</f>
        <v>29</v>
      </c>
      <c r="H47" s="13"/>
      <c r="I47" s="75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</row>
    <row r="48" spans="1:36" ht="12.95" customHeight="1" x14ac:dyDescent="0.15">
      <c r="A48" s="70" t="s">
        <v>23</v>
      </c>
      <c r="B48" s="71"/>
      <c r="C48" s="15">
        <f>ROUND(SUMIF(G4:G43,"&lt;&gt;*下層*",E4:E43)/C47,0)</f>
        <v>7</v>
      </c>
      <c r="D48" s="15" t="str">
        <f>IF(D47&gt;0,ROUND(SUMIF(G4:G43,"*下層*",E4:E43)/D47,0),"")</f>
        <v/>
      </c>
      <c r="E48" s="15">
        <f>ROUND(SUM(E4:E43)/E47,0)</f>
        <v>7</v>
      </c>
      <c r="F48" s="14"/>
      <c r="G48" s="16">
        <f>C48</f>
        <v>7</v>
      </c>
      <c r="H48" s="14"/>
      <c r="I48" s="75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</row>
    <row r="49" spans="1:36" ht="12.95" customHeight="1" x14ac:dyDescent="0.15">
      <c r="A49" s="70" t="s">
        <v>24</v>
      </c>
      <c r="B49" s="71"/>
      <c r="C49" s="15">
        <f>ROUND(SUMIF(G4:G43,"&lt;&gt;*下層*",D4:D43)/C47,0)</f>
        <v>9</v>
      </c>
      <c r="D49" s="15" t="str">
        <f>IF(D47&gt;0,ROUND(SUMIF(G4:G43,"*下層*",D4:D43)/D47,0),"")</f>
        <v/>
      </c>
      <c r="E49" s="15">
        <f>ROUND(SUM(D4:D43)/E47,0)</f>
        <v>9</v>
      </c>
      <c r="F49" s="14"/>
      <c r="G49" s="16">
        <f>C49</f>
        <v>9</v>
      </c>
      <c r="H49" s="14"/>
      <c r="I49" s="75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</row>
    <row r="50" spans="1:36" ht="12.95" customHeight="1" x14ac:dyDescent="0.15">
      <c r="A50" s="70" t="s">
        <v>25</v>
      </c>
      <c r="B50" s="71"/>
      <c r="C50" s="4">
        <f>E50-D50</f>
        <v>0.05</v>
      </c>
      <c r="D50" s="17">
        <f>SUMIF(G4:G43,"*下層*",F4:F43)</f>
        <v>0</v>
      </c>
      <c r="E50" s="4">
        <f>SUM(F4:F43)</f>
        <v>0.05</v>
      </c>
      <c r="F50" s="14"/>
      <c r="G50" s="18">
        <f>ROUND(C50*14.3,1)</f>
        <v>0.7</v>
      </c>
      <c r="H50" s="14"/>
      <c r="I50" s="75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 spans="1:36" ht="12.95" customHeight="1" x14ac:dyDescent="0.15">
      <c r="A51" s="12"/>
      <c r="B51" s="13"/>
      <c r="C51" s="13"/>
      <c r="D51" s="12"/>
      <c r="E51" s="12"/>
      <c r="F51" s="12"/>
      <c r="G51" s="19" t="str">
        <f>"形状比＝"&amp;ROUND(G48/G49*100,0)&amp;"、Sr＝"&amp;ROUND((10000/G47)^0.5/G48*100,0)</f>
        <v>形状比＝78、Sr＝265</v>
      </c>
      <c r="H51" s="13"/>
      <c r="I51" s="75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 spans="1:36" ht="12.95" customHeight="1" x14ac:dyDescent="0.15">
      <c r="A52" s="12" t="s">
        <v>26</v>
      </c>
      <c r="B52" s="13"/>
      <c r="C52" s="13"/>
      <c r="D52" s="12"/>
      <c r="E52" s="12"/>
      <c r="F52" s="12"/>
      <c r="G52" s="12"/>
      <c r="H52" s="13"/>
      <c r="I52" s="75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1:36" ht="12.95" customHeight="1" x14ac:dyDescent="0.15">
      <c r="A53" s="72"/>
      <c r="B53" s="73"/>
      <c r="C53" s="62" t="s">
        <v>18</v>
      </c>
      <c r="D53" s="62" t="s">
        <v>19</v>
      </c>
      <c r="E53" s="62" t="s">
        <v>20</v>
      </c>
      <c r="F53" s="11"/>
      <c r="G53" s="5" t="s">
        <v>21</v>
      </c>
      <c r="H53" s="13"/>
      <c r="I53" s="75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</row>
    <row r="54" spans="1:36" ht="12.95" customHeight="1" x14ac:dyDescent="0.15">
      <c r="A54" s="70" t="s">
        <v>27</v>
      </c>
      <c r="B54" s="71"/>
      <c r="C54" s="15">
        <f>COUNTIF(H4:H43,"○")</f>
        <v>2</v>
      </c>
      <c r="D54" s="15">
        <f>COUNTIF(H4:H43,"▲")</f>
        <v>0</v>
      </c>
      <c r="E54" s="15">
        <f>COUNTA(H4:H43)</f>
        <v>2</v>
      </c>
      <c r="F54" s="11"/>
      <c r="G54" s="16">
        <f>ROUND(C54*14.3,0)</f>
        <v>29</v>
      </c>
      <c r="H54" s="13"/>
      <c r="I54" s="75"/>
      <c r="K54" s="67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</row>
    <row r="55" spans="1:36" ht="12.95" customHeight="1" x14ac:dyDescent="0.15">
      <c r="A55" s="70" t="s">
        <v>23</v>
      </c>
      <c r="B55" s="71"/>
      <c r="C55" s="15">
        <f>IF(C54&gt;0,ROUND(SUMIF(H18:H43,"○",E18:E43)/C54,0),"")</f>
        <v>0</v>
      </c>
      <c r="D55" s="15" t="str">
        <f>IF(D54&gt;0,ROUND(SUMIF(H18:H43,"▲",E18:E43)/D54,0),"")</f>
        <v/>
      </c>
      <c r="E55" s="15">
        <f>ROUND(SUMIF(H4:H43,"*",E4:E43)/E54,0)</f>
        <v>7</v>
      </c>
      <c r="F55" s="14"/>
      <c r="G55" s="16">
        <f>C55</f>
        <v>0</v>
      </c>
      <c r="H55" s="14"/>
      <c r="I55" s="75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 spans="1:36" ht="12.95" customHeight="1" x14ac:dyDescent="0.15">
      <c r="A56" s="70" t="s">
        <v>24</v>
      </c>
      <c r="B56" s="71"/>
      <c r="C56" s="15">
        <f>IF(C54&gt;0,ROUND(SUMIF(H18:H43,"○",D18:D43)/C54,0),"")</f>
        <v>0</v>
      </c>
      <c r="D56" s="15" t="str">
        <f>IF(D54&gt;0,ROUND(SUMIF(H18:H43,"▲",D18:D43)/D54,0),"")</f>
        <v/>
      </c>
      <c r="E56" s="15">
        <f>ROUND(SUMIF(H4:H43,"*",D4:D43)/E54,0)</f>
        <v>9</v>
      </c>
      <c r="F56" s="14"/>
      <c r="G56" s="16">
        <f>C56</f>
        <v>0</v>
      </c>
      <c r="H56" s="14"/>
      <c r="I56" s="75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</row>
    <row r="57" spans="1:36" ht="12.95" customHeight="1" x14ac:dyDescent="0.15">
      <c r="A57" s="70" t="s">
        <v>25</v>
      </c>
      <c r="B57" s="71"/>
      <c r="C57" s="17">
        <f>SUMIF(H4:H43,"○",F4:F43)</f>
        <v>0.05</v>
      </c>
      <c r="D57" s="17">
        <f>SUMIF(H18:H43,"▲",F18:F43)</f>
        <v>0</v>
      </c>
      <c r="E57" s="17">
        <f>SUM(C57:D57)</f>
        <v>0.05</v>
      </c>
      <c r="F57" s="14"/>
      <c r="G57" s="20">
        <f>ROUND(C57*14.3,1)</f>
        <v>0.7</v>
      </c>
      <c r="H57" s="14"/>
      <c r="I57" s="75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</row>
    <row r="58" spans="1:36" ht="12.95" customHeight="1" x14ac:dyDescent="0.15">
      <c r="A58" s="12"/>
      <c r="B58" s="13"/>
      <c r="C58" s="13"/>
      <c r="D58" s="12"/>
      <c r="E58" s="12"/>
      <c r="F58" s="12"/>
      <c r="G58" s="12"/>
      <c r="H58" s="13"/>
      <c r="I58" s="76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</row>
    <row r="59" spans="1:36" ht="12.95" customHeight="1" x14ac:dyDescent="0.15">
      <c r="A59" s="12" t="s">
        <v>28</v>
      </c>
      <c r="B59" s="13"/>
      <c r="C59" s="13"/>
      <c r="D59" s="12"/>
      <c r="E59" s="12"/>
      <c r="F59" s="12"/>
      <c r="G59" s="11"/>
      <c r="H59" s="11"/>
      <c r="I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</row>
    <row r="60" spans="1:36" ht="12.95" customHeight="1" x14ac:dyDescent="0.15">
      <c r="A60" s="72"/>
      <c r="B60" s="73"/>
      <c r="C60" s="62" t="s">
        <v>18</v>
      </c>
      <c r="D60" s="62" t="s">
        <v>19</v>
      </c>
      <c r="E60" s="62" t="s">
        <v>20</v>
      </c>
      <c r="F60" s="11"/>
      <c r="G60" s="14"/>
      <c r="H60" s="11"/>
      <c r="I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</row>
    <row r="61" spans="1:36" ht="12.95" customHeight="1" x14ac:dyDescent="0.15">
      <c r="A61" s="70" t="s">
        <v>29</v>
      </c>
      <c r="B61" s="71"/>
      <c r="C61" s="21">
        <f>ROUND(C54/C47*100,1)</f>
        <v>100</v>
      </c>
      <c r="D61" s="21" t="str">
        <f>IF(D47&gt;0,ROUND(D54/D47*100,1),"")</f>
        <v/>
      </c>
      <c r="E61" s="21">
        <f>ROUND(E54/E47*100,1)</f>
        <v>100</v>
      </c>
      <c r="F61" s="11"/>
      <c r="G61" s="14"/>
      <c r="H61" s="11"/>
      <c r="I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</row>
    <row r="62" spans="1:36" ht="12.95" customHeight="1" x14ac:dyDescent="0.15">
      <c r="A62" s="70" t="s">
        <v>30</v>
      </c>
      <c r="B62" s="71"/>
      <c r="C62" s="21">
        <f>ROUND(C57/C50*100,1)</f>
        <v>100</v>
      </c>
      <c r="D62" s="21" t="str">
        <f>IF(D47&gt;0,ROUND(D57/D50*100,1),"")</f>
        <v/>
      </c>
      <c r="E62" s="21">
        <f>ROUND(E57/E50*100,1)</f>
        <v>100</v>
      </c>
      <c r="F62" s="11"/>
      <c r="G62" s="11"/>
      <c r="H62" s="11"/>
      <c r="I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</row>
    <row r="63" spans="1:36" ht="12.95" customHeight="1" x14ac:dyDescent="0.15">
      <c r="A63" s="22"/>
      <c r="B63" s="22"/>
      <c r="C63" s="22"/>
      <c r="D63" s="22"/>
      <c r="E63" s="22"/>
      <c r="F63" s="22"/>
      <c r="G63" s="22"/>
      <c r="H63" s="22"/>
      <c r="I63" s="22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</row>
    <row r="64" spans="1:36" ht="12.95" customHeight="1" x14ac:dyDescent="0.15">
      <c r="A64" s="12" t="s">
        <v>31</v>
      </c>
      <c r="B64" s="13"/>
      <c r="C64" s="13"/>
      <c r="D64" s="12"/>
      <c r="E64" s="12"/>
      <c r="F64" s="12"/>
      <c r="G64" s="12"/>
      <c r="H64" s="22"/>
      <c r="I64" s="22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</row>
    <row r="65" spans="1:36" ht="12.95" customHeight="1" x14ac:dyDescent="0.15">
      <c r="A65" s="72"/>
      <c r="B65" s="73"/>
      <c r="C65" s="62" t="s">
        <v>18</v>
      </c>
      <c r="D65" s="62" t="s">
        <v>19</v>
      </c>
      <c r="E65" s="62" t="s">
        <v>20</v>
      </c>
      <c r="F65" s="11"/>
      <c r="G65" s="5" t="s">
        <v>21</v>
      </c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</row>
    <row r="66" spans="1:36" ht="12.95" customHeight="1" x14ac:dyDescent="0.15">
      <c r="A66" s="70" t="s">
        <v>22</v>
      </c>
      <c r="B66" s="71"/>
      <c r="C66" s="15">
        <f>C47-C54</f>
        <v>0</v>
      </c>
      <c r="D66" s="15">
        <f>D47-D54</f>
        <v>0</v>
      </c>
      <c r="E66" s="15">
        <f>SUM(C66:D66)</f>
        <v>0</v>
      </c>
      <c r="F66" s="11"/>
      <c r="G66" s="16">
        <f>C66*100</f>
        <v>0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</row>
    <row r="67" spans="1:36" ht="12.95" customHeight="1" x14ac:dyDescent="0.15">
      <c r="A67" s="70" t="s">
        <v>23</v>
      </c>
      <c r="B67" s="71"/>
      <c r="C67" s="15" t="str">
        <f>IF(C66&gt;0,ROUND(SUMIFS(E18:E43,G18:G43,"&lt;&gt;*下層*",H18:H43,"")/C66,0),"")</f>
        <v/>
      </c>
      <c r="D67" s="15" t="str">
        <f>IF(D66&gt;0,ROUND(SUMIFS(E18:E43,G18:G43,"*下層*",H18:H43,"")/D66,0),"")</f>
        <v/>
      </c>
      <c r="E67" s="15" t="str">
        <f>IF(E66&gt;0,ROUND(SUMIF(H18:H43,"",E18:E43)/E66,0),"")</f>
        <v/>
      </c>
      <c r="F67" s="14"/>
      <c r="G67" s="16" t="str">
        <f>C67</f>
        <v/>
      </c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</row>
    <row r="68" spans="1:36" ht="12.95" customHeight="1" x14ac:dyDescent="0.15">
      <c r="A68" s="70" t="s">
        <v>24</v>
      </c>
      <c r="B68" s="71"/>
      <c r="C68" s="15" t="str">
        <f>IF(C66&gt;0,ROUND(SUMIFS(D18:D43,G18:G43,"&lt;&gt;*下層*",H18:H43,"")/C66,0),"")</f>
        <v/>
      </c>
      <c r="D68" s="15" t="str">
        <f>IF(D66&gt;0,ROUND(SUMIFS(D18:D43,G18:G43,"*下層*",H18:H43,"")/D66,0),"")</f>
        <v/>
      </c>
      <c r="E68" s="15" t="str">
        <f>IF(E66&gt;0,ROUND(SUMIF(H18:H43,"",D18:D43)/E66,0),"")</f>
        <v/>
      </c>
      <c r="F68" s="14"/>
      <c r="G68" s="16" t="str">
        <f>C68</f>
        <v/>
      </c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</row>
    <row r="69" spans="1:36" ht="12.95" customHeight="1" x14ac:dyDescent="0.15">
      <c r="A69" s="70" t="s">
        <v>25</v>
      </c>
      <c r="B69" s="71"/>
      <c r="C69" s="4">
        <f>C50-C57</f>
        <v>0</v>
      </c>
      <c r="D69" s="17" t="str">
        <f>IF(D66&gt;0,D50-D57,"")</f>
        <v/>
      </c>
      <c r="E69" s="4">
        <f>SUM(C69:D69)</f>
        <v>0</v>
      </c>
      <c r="F69" s="14"/>
      <c r="G69" s="18">
        <f>C69*100</f>
        <v>0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</row>
    <row r="70" spans="1:36" x14ac:dyDescent="0.15">
      <c r="G70" s="19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</row>
    <row r="71" spans="1:36" x14ac:dyDescent="0.15"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</row>
    <row r="72" spans="1:36" x14ac:dyDescent="0.15"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</row>
    <row r="73" spans="1:36" x14ac:dyDescent="0.15"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</row>
    <row r="74" spans="1:36" x14ac:dyDescent="0.15"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</row>
    <row r="75" spans="1:36" x14ac:dyDescent="0.15"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</row>
    <row r="76" spans="1:36" x14ac:dyDescent="0.15"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</row>
    <row r="77" spans="1:36" x14ac:dyDescent="0.15"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</row>
    <row r="78" spans="1:36" x14ac:dyDescent="0.15"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</row>
    <row r="79" spans="1:36" x14ac:dyDescent="0.15"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</row>
    <row r="80" spans="1:36" x14ac:dyDescent="0.15"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</row>
    <row r="81" spans="11:36" x14ac:dyDescent="0.15"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</row>
    <row r="82" spans="11:36" x14ac:dyDescent="0.15"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</row>
    <row r="83" spans="11:36" x14ac:dyDescent="0.15"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1:36" x14ac:dyDescent="0.15"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</row>
    <row r="85" spans="11:36" x14ac:dyDescent="0.15"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</row>
    <row r="86" spans="11:36" x14ac:dyDescent="0.15"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</row>
    <row r="87" spans="11:36" x14ac:dyDescent="0.15"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</row>
    <row r="88" spans="11:36" x14ac:dyDescent="0.15"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</row>
    <row r="89" spans="11:36" x14ac:dyDescent="0.15"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</row>
    <row r="90" spans="11:36" x14ac:dyDescent="0.15"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</row>
    <row r="91" spans="11:36" x14ac:dyDescent="0.15"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</row>
    <row r="92" spans="11:36" x14ac:dyDescent="0.15"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</row>
    <row r="93" spans="11:36" x14ac:dyDescent="0.15"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</row>
    <row r="94" spans="11:36" x14ac:dyDescent="0.15"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</row>
    <row r="95" spans="11:36" x14ac:dyDescent="0.15"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</row>
    <row r="96" spans="11:36" x14ac:dyDescent="0.15"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</row>
    <row r="97" spans="11:36" x14ac:dyDescent="0.15"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</row>
    <row r="98" spans="11:36" x14ac:dyDescent="0.15"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1:36" x14ac:dyDescent="0.15"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1:36" x14ac:dyDescent="0.15"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</row>
    <row r="101" spans="11:36" x14ac:dyDescent="0.15"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</row>
    <row r="102" spans="11:36" x14ac:dyDescent="0.15"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</row>
    <row r="103" spans="11:36" x14ac:dyDescent="0.15"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</row>
    <row r="104" spans="11:36" x14ac:dyDescent="0.15"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</row>
    <row r="105" spans="11:36" x14ac:dyDescent="0.15"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</row>
    <row r="106" spans="11:36" x14ac:dyDescent="0.15"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</row>
    <row r="107" spans="11:36" x14ac:dyDescent="0.15"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</row>
    <row r="108" spans="11:36" x14ac:dyDescent="0.15"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</row>
    <row r="109" spans="11:36" x14ac:dyDescent="0.15"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</row>
    <row r="110" spans="11:36" x14ac:dyDescent="0.15"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</row>
    <row r="111" spans="11:36" x14ac:dyDescent="0.15"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</row>
    <row r="112" spans="11:36" x14ac:dyDescent="0.15"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</row>
    <row r="113" spans="11:36" x14ac:dyDescent="0.15"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</row>
    <row r="114" spans="11:36" x14ac:dyDescent="0.15"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</row>
    <row r="115" spans="11:36" x14ac:dyDescent="0.15"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</row>
    <row r="116" spans="11:36" x14ac:dyDescent="0.15"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</row>
    <row r="117" spans="11:36" x14ac:dyDescent="0.15"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</row>
    <row r="118" spans="11:36" x14ac:dyDescent="0.15"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</row>
    <row r="119" spans="11:36" x14ac:dyDescent="0.15"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</row>
    <row r="120" spans="11:36" x14ac:dyDescent="0.15"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</row>
  </sheetData>
  <mergeCells count="67">
    <mergeCell ref="A67:B67"/>
    <mergeCell ref="A68:B68"/>
    <mergeCell ref="A69:B69"/>
    <mergeCell ref="A57:B57"/>
    <mergeCell ref="A60:B60"/>
    <mergeCell ref="A61:B61"/>
    <mergeCell ref="A62:B62"/>
    <mergeCell ref="A65:B65"/>
    <mergeCell ref="A66:B66"/>
    <mergeCell ref="A46:B46"/>
    <mergeCell ref="I46:I58"/>
    <mergeCell ref="A47:B47"/>
    <mergeCell ref="A48:B48"/>
    <mergeCell ref="A49:B49"/>
    <mergeCell ref="A50:B50"/>
    <mergeCell ref="A53:B53"/>
    <mergeCell ref="A54:B54"/>
    <mergeCell ref="A55:B55"/>
    <mergeCell ref="A56:B56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G2:AJ2"/>
    <mergeCell ref="B3:C3"/>
    <mergeCell ref="B4:C4"/>
    <mergeCell ref="B5:C5"/>
    <mergeCell ref="B6:C6"/>
    <mergeCell ref="V2:Z2"/>
    <mergeCell ref="AA2:AF2"/>
    <mergeCell ref="B7:C7"/>
    <mergeCell ref="A2:G2"/>
    <mergeCell ref="H2:I2"/>
    <mergeCell ref="K2:P2"/>
    <mergeCell ref="Q2:U2"/>
  </mergeCells>
  <phoneticPr fontId="3"/>
  <conditionalFormatting sqref="K4:K43">
    <cfRule type="expression" dxfId="15" priority="16" stopIfTrue="1">
      <formula>AND(($H4="スギ"),(#REF!&lt;12))</formula>
    </cfRule>
  </conditionalFormatting>
  <conditionalFormatting sqref="L4:L43">
    <cfRule type="expression" dxfId="14" priority="15" stopIfTrue="1">
      <formula>AND(($H4="スギ"),(#REF!&lt;22),(#REF!&gt;=12))</formula>
    </cfRule>
  </conditionalFormatting>
  <conditionalFormatting sqref="M4:M43">
    <cfRule type="expression" dxfId="13" priority="14" stopIfTrue="1">
      <formula>AND(($H4="スギ"),(#REF!&lt;32),(#REF!&gt;=22))</formula>
    </cfRule>
  </conditionalFormatting>
  <conditionalFormatting sqref="N4:N43">
    <cfRule type="expression" dxfId="12" priority="13" stopIfTrue="1">
      <formula>AND(($H4="スギ"),(#REF!&lt;42),(#REF!&gt;=32))</formula>
    </cfRule>
  </conditionalFormatting>
  <conditionalFormatting sqref="U4:U43 Z4:AF43 AJ4:AJ43 O4:P43">
    <cfRule type="expression" dxfId="11" priority="12" stopIfTrue="1">
      <formula>AND(($H4="スギ"),(#REF!&gt;=42))</formula>
    </cfRule>
  </conditionalFormatting>
  <conditionalFormatting sqref="Q4:Q43 AA4:AA43">
    <cfRule type="expression" dxfId="10" priority="11" stopIfTrue="1">
      <formula>AND(($H4="ヒノキ"),(#REF!&lt;12))</formula>
    </cfRule>
  </conditionalFormatting>
  <conditionalFormatting sqref="R4:R43 AB4:AE43">
    <cfRule type="expression" dxfId="9" priority="10" stopIfTrue="1">
      <formula>AND(($H4="ヒノキ"),(#REF!&lt;22),(#REF!&gt;=12))</formula>
    </cfRule>
  </conditionalFormatting>
  <conditionalFormatting sqref="S4:S43">
    <cfRule type="expression" dxfId="8" priority="9" stopIfTrue="1">
      <formula>AND(($H4="ヒノキ"),(#REF!&lt;32),(#REF!&gt;=22))</formula>
    </cfRule>
  </conditionalFormatting>
  <conditionalFormatting sqref="T4:U43 Z4:AF43 AJ4:AJ43">
    <cfRule type="expression" dxfId="7" priority="8" stopIfTrue="1">
      <formula>AND(($H4="ヒノキ"),(#REF!&gt;=32))</formula>
    </cfRule>
  </conditionalFormatting>
  <conditionalFormatting sqref="V4:V43 AA4:AA43">
    <cfRule type="expression" dxfId="6" priority="7" stopIfTrue="1">
      <formula>AND(($H4="アカマツ"),(#REF!&lt;12))</formula>
    </cfRule>
  </conditionalFormatting>
  <conditionalFormatting sqref="W4:W43 AB4:AB43">
    <cfRule type="expression" dxfId="5" priority="6" stopIfTrue="1">
      <formula>AND(($H4="アカマツ"),(#REF!&lt;22),(#REF!&gt;=12))</formula>
    </cfRule>
  </conditionalFormatting>
  <conditionalFormatting sqref="X4:X43 AC4:AC43">
    <cfRule type="expression" dxfId="4" priority="5" stopIfTrue="1">
      <formula>AND(($H4="アカマツ"),(#REF!&lt;42),(#REF!&gt;=22))</formula>
    </cfRule>
  </conditionalFormatting>
  <conditionalFormatting sqref="Y4:AF43 AJ4:AJ43">
    <cfRule type="expression" dxfId="3" priority="4" stopIfTrue="1">
      <formula>AND(($H4="アカマツ"),(#REF!&gt;=42))</formula>
    </cfRule>
  </conditionalFormatting>
  <conditionalFormatting sqref="AG4:AG43">
    <cfRule type="expression" dxfId="2" priority="3" stopIfTrue="1">
      <formula>AND(($H4&lt;&gt;"スギ"),($H4&lt;&gt;"ヒノキ"),($H4&lt;&gt;"アカマツ"),(#REF!&lt;12))</formula>
    </cfRule>
  </conditionalFormatting>
  <conditionalFormatting sqref="AH4:AH43">
    <cfRule type="expression" dxfId="1" priority="2" stopIfTrue="1">
      <formula>AND(($H4&lt;&gt;"スギ"),($H4&lt;&gt;"ヒノキ"),($H4&lt;&gt;"アカマツ"),(#REF!&lt;42),(#REF!&gt;=12))</formula>
    </cfRule>
  </conditionalFormatting>
  <conditionalFormatting sqref="AI4:AJ43">
    <cfRule type="expression" dxfId="0" priority="1" stopIfTrue="1">
      <formula>AND(($H4&lt;&gt;"スギ"),($H4&lt;&gt;"ヒノキ"),($H4&lt;&gt;"アカマツ"),(#REF!&gt;=42))</formula>
    </cfRule>
  </conditionalFormatting>
  <pageMargins left="1.1023622047244095" right="0.19685039370078741" top="0.27559055118110237" bottom="0.31496062992125984" header="0.15748031496062992" footer="0.23622047244094491"/>
  <pageSetup paperSize="9" scale="90" orientation="portrait" blackAndWhite="1" r:id="rId1"/>
  <headerFooter alignWithMargins="0">
    <oddHeader>&amp;R&amp;P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AJ120"/>
  <sheetViews>
    <sheetView showGridLines="0" tabSelected="1" view="pageBreakPreview" zoomScaleNormal="85" zoomScaleSheetLayoutView="100" workbookViewId="0">
      <selection activeCell="J6" sqref="J6"/>
    </sheetView>
  </sheetViews>
  <sheetFormatPr defaultColWidth="8.125" defaultRowHeight="14.25" x14ac:dyDescent="0.15"/>
  <cols>
    <col min="1" max="3" width="7.875" style="1" customWidth="1"/>
    <col min="4" max="4" width="8.125" style="1" customWidth="1"/>
    <col min="5" max="6" width="8" style="1" customWidth="1"/>
    <col min="7" max="7" width="18.625" style="1" customWidth="1"/>
    <col min="8" max="8" width="7.75" style="1" customWidth="1"/>
    <col min="9" max="9" width="23.875" style="1" customWidth="1"/>
    <col min="10" max="16384" width="8.125" style="1"/>
  </cols>
  <sheetData>
    <row r="1" spans="1:36" ht="43.5" customHeight="1" x14ac:dyDescent="0.15">
      <c r="B1" s="1" t="s">
        <v>0</v>
      </c>
    </row>
    <row r="2" spans="1:36" ht="21" customHeight="1" x14ac:dyDescent="0.15">
      <c r="A2" s="83" t="s">
        <v>73</v>
      </c>
      <c r="B2" s="83"/>
      <c r="C2" s="83"/>
      <c r="D2" s="83"/>
      <c r="E2" s="83"/>
      <c r="F2" s="83"/>
      <c r="G2" s="83"/>
      <c r="H2" s="84" t="s">
        <v>63</v>
      </c>
      <c r="I2" s="84"/>
      <c r="K2" s="80" t="s">
        <v>1</v>
      </c>
      <c r="L2" s="81"/>
      <c r="M2" s="81"/>
      <c r="N2" s="81"/>
      <c r="O2" s="81"/>
      <c r="P2" s="82"/>
      <c r="Q2" s="80" t="s">
        <v>2</v>
      </c>
      <c r="R2" s="81"/>
      <c r="S2" s="81"/>
      <c r="T2" s="81"/>
      <c r="U2" s="82"/>
      <c r="V2" s="80" t="s">
        <v>3</v>
      </c>
      <c r="W2" s="81"/>
      <c r="X2" s="81"/>
      <c r="Y2" s="81"/>
      <c r="Z2" s="82"/>
      <c r="AA2" s="80" t="s">
        <v>4</v>
      </c>
      <c r="AB2" s="81"/>
      <c r="AC2" s="81"/>
      <c r="AD2" s="81"/>
      <c r="AE2" s="81"/>
      <c r="AF2" s="82"/>
      <c r="AG2" s="78" t="s">
        <v>5</v>
      </c>
      <c r="AH2" s="78"/>
      <c r="AI2" s="78"/>
      <c r="AJ2" s="78"/>
    </row>
    <row r="3" spans="1:36" ht="46.5" customHeight="1" x14ac:dyDescent="0.15">
      <c r="A3" s="53" t="s">
        <v>6</v>
      </c>
      <c r="B3" s="79" t="s">
        <v>7</v>
      </c>
      <c r="C3" s="79"/>
      <c r="D3" s="2" t="s">
        <v>8</v>
      </c>
      <c r="E3" s="2" t="s">
        <v>9</v>
      </c>
      <c r="F3" s="3" t="s">
        <v>10</v>
      </c>
      <c r="G3" s="3" t="s">
        <v>11</v>
      </c>
      <c r="H3" s="2" t="s">
        <v>12</v>
      </c>
      <c r="I3" s="2" t="s">
        <v>13</v>
      </c>
      <c r="K3" s="52">
        <v>0</v>
      </c>
      <c r="L3" s="52">
        <v>12</v>
      </c>
      <c r="M3" s="52">
        <v>22</v>
      </c>
      <c r="N3" s="52">
        <v>32</v>
      </c>
      <c r="O3" s="52">
        <v>42</v>
      </c>
      <c r="P3" s="52" t="s">
        <v>14</v>
      </c>
      <c r="Q3" s="52">
        <v>0</v>
      </c>
      <c r="R3" s="52">
        <v>12</v>
      </c>
      <c r="S3" s="52">
        <v>22</v>
      </c>
      <c r="T3" s="52">
        <v>32</v>
      </c>
      <c r="U3" s="52" t="s">
        <v>14</v>
      </c>
      <c r="V3" s="52">
        <v>0</v>
      </c>
      <c r="W3" s="52">
        <v>12</v>
      </c>
      <c r="X3" s="52">
        <v>22</v>
      </c>
      <c r="Y3" s="52">
        <v>42</v>
      </c>
      <c r="Z3" s="52" t="s">
        <v>14</v>
      </c>
      <c r="AA3" s="52">
        <v>0</v>
      </c>
      <c r="AB3" s="52">
        <v>12</v>
      </c>
      <c r="AC3" s="52">
        <v>22</v>
      </c>
      <c r="AD3" s="52">
        <v>32</v>
      </c>
      <c r="AE3" s="52">
        <v>42</v>
      </c>
      <c r="AF3" s="52" t="s">
        <v>14</v>
      </c>
      <c r="AG3" s="52">
        <v>0</v>
      </c>
      <c r="AH3" s="52">
        <v>12</v>
      </c>
      <c r="AI3" s="52">
        <v>42</v>
      </c>
      <c r="AJ3" s="52" t="s">
        <v>14</v>
      </c>
    </row>
    <row r="4" spans="1:36" ht="12.95" customHeight="1" x14ac:dyDescent="0.15">
      <c r="A4" s="51">
        <v>921</v>
      </c>
      <c r="B4" s="77" t="s">
        <v>64</v>
      </c>
      <c r="C4" s="77"/>
      <c r="D4" s="51">
        <v>32</v>
      </c>
      <c r="E4" s="51">
        <v>18</v>
      </c>
      <c r="F4" s="4">
        <f t="shared" ref="F4:F43" si="0">IF(D4&gt;0,IF(B4="スギ",P4,IF(B4="ヒノキ",U4,IF(B4="アカマツ",Z4,IF(B4="カラマツ",AF4,AJ4)))),"")</f>
        <v>0.66</v>
      </c>
      <c r="G4" s="5"/>
      <c r="H4" s="51"/>
      <c r="I4" s="51"/>
      <c r="J4" s="1" t="s">
        <v>15</v>
      </c>
      <c r="K4" s="52">
        <f t="shared" ref="K4:K43" si="1">IF(ROUND(10^(-5+0.8769+1.7454*LOG(D4)+1.014*LOG(E4)),2)&gt;=0.01,ROUND(10^(-5+0.8769+1.7454*LOG(D4)+1.014*LOG(E4)),2),ROUND(10^(-5+0.8769+1.7454*LOG(D4)+1.014*LOG(E4)),3))</f>
        <v>0.6</v>
      </c>
      <c r="L4" s="52">
        <f t="shared" ref="L4:L43" si="2">ROUND(10^(-5+0.73504+1.83346*LOG(D4)+1.06569*LOG(E4)),2)</f>
        <v>0.68</v>
      </c>
      <c r="M4" s="52">
        <f t="shared" ref="M4:M43" si="3">ROUND(10^(-5+0.71514+1.74357*LOG(D4)+1.17719*LOG(E4)),2)</f>
        <v>0.66</v>
      </c>
      <c r="N4" s="52">
        <f t="shared" ref="N4:N43" si="4">ROUND(10^(-5+0.82956+1.76381*LOG(D4)+1.06412*LOG(E4)),2)</f>
        <v>0.66</v>
      </c>
      <c r="O4" s="52">
        <f t="shared" ref="O4:O43" si="5">ROUND(10^(-5+0.88226+1.79204*LOG(D4)+0.99303*LOG(E4)),2)</f>
        <v>0.67</v>
      </c>
      <c r="P4" s="52">
        <f>HLOOKUP($D4,K$3:O$43,MATCH($A4,$A$3:$A$43,0),1)</f>
        <v>0.66</v>
      </c>
      <c r="Q4" s="52">
        <f t="shared" ref="Q4:Q43" si="6">IF(ROUND(10^(1.810672*LOG(D4)+0.982833*LOG(E4)-4.173533),2)&gt;=0.01,ROUND(10^(1.810672*LOG(D4)+0.982833*LOG(E4)-4.173533),2),ROUND(10^(1.810672*LOG(D4)+0.982833*LOG(E4)-4.173533),3))</f>
        <v>0.61</v>
      </c>
      <c r="R4" s="52">
        <f t="shared" ref="R4:R43" si="7">ROUND(10^(1.905709*LOG(D4)+1.011385*LOG(E4)-4.293729),2)</f>
        <v>0.7</v>
      </c>
      <c r="S4" s="52">
        <f t="shared" ref="S4:S43" si="8">ROUND(10^(1.771888*LOG(D4)+1.138415*LOG(E4)-4.271259),2)</f>
        <v>0.67</v>
      </c>
      <c r="T4" s="52">
        <f t="shared" ref="T4:T43" si="9">ROUND(10^(1.671519*LOG(D4)+1.363617*LOG(E4)-4.404407),2)</f>
        <v>0.67</v>
      </c>
      <c r="U4" s="52">
        <f t="shared" ref="U4:U43" si="10">HLOOKUP($D4,Q$3:T$43,MATCH($A4,$A$3:$A$43,0),1)</f>
        <v>0.67</v>
      </c>
      <c r="V4" s="52">
        <f t="shared" ref="V4:V43" si="11">IF(ROUND(10^(-4.249503+1.946501*LOG(D4)+0.942682*LOG(E4)),2)&gt;=0.01,ROUND(10^(-4.249503+1.946501*LOG(D4)+0.942682*LOG(E4)),2),ROUND(10^(-4.249503+1.946501*LOG(D4)+0.942682*LOG(E4)),3))</f>
        <v>0.73</v>
      </c>
      <c r="W4" s="52">
        <f t="shared" ref="W4:W43" si="12">ROUND(10^(-4.155639+1.847898*LOG(D4)+0.951955*LOG(E4)),2)</f>
        <v>0.66</v>
      </c>
      <c r="X4" s="52">
        <f t="shared" ref="X4:X43" si="13">ROUND(10^(-4.194535+1.804172*LOG(D4)+1.034248*LOG(E4)),2)</f>
        <v>0.66</v>
      </c>
      <c r="Y4" s="52">
        <f t="shared" ref="Y4:Y43" si="14">ROUND(10^(-4.42347+2.006485*LOG(D4)+0.967757*LOG(E4)),2)</f>
        <v>0.65</v>
      </c>
      <c r="Z4" s="52">
        <f t="shared" ref="Z4:Z43" si="15">HLOOKUP($D4,V$3:Y$43,MATCH($A4,$A$3:$A$43,0),1)</f>
        <v>0.66</v>
      </c>
      <c r="AA4" s="52">
        <f t="shared" ref="AA4:AA43" si="16">IF(ROUND(10^(1.80389*LOG(D4)+0.962587*LOG(E4)-4.155099),2)&gt;=0.01,ROUND(10^(1.80389*LOG(D4)+0.962587*LOG(E4)-4.155099),2),ROUND(10^(1.80389*LOG(D4)+0.962587*LOG(E4)-4.155099),3))</f>
        <v>0.59</v>
      </c>
      <c r="AB4" s="52">
        <f t="shared" ref="AB4:AB43" si="17">ROUND(10^(1.979213*LOG(D4)+0.998347*LOG(E4)-4.369281),2)</f>
        <v>0.73</v>
      </c>
      <c r="AC4" s="52">
        <f t="shared" ref="AC4:AC43" si="18">ROUND(10^(1.904401*LOG(D4)+1.062478*LOG(E4)-4.348104),2)</f>
        <v>0.71</v>
      </c>
      <c r="AD4" s="52">
        <f t="shared" ref="AD4:AD43" si="19">ROUND(10^(1.640825*LOG(D4)+1.080387*LOG(E4)-3.976731),2)</f>
        <v>0.71</v>
      </c>
      <c r="AE4" s="52">
        <f t="shared" ref="AE4:AE43" si="20">ROUND(10^(1.90887*LOG(D4)+1.088002*LOG(E4)-4.431495),2)</f>
        <v>0.64</v>
      </c>
      <c r="AF4" s="52">
        <f t="shared" ref="AF4:AF43" si="21">HLOOKUP($D4,AA$3:AE$43,MATCH($A4,$A$3:$A$43,0),1)</f>
        <v>0.71</v>
      </c>
      <c r="AG4" s="52">
        <f t="shared" ref="AG4:AG43" si="22">IF(ROUND(10^(1.94019664*LOG(D4)+0.84689666*LOG(E4)-4.20067295),2)&gt;=0.01,ROUND(10^(1.94019664*LOG(D4)+0.84689666*LOG(E4)-4.20067295),2),ROUND(10^(1.94019664*LOG(D4)+0.84689666*LOG(E4)-4.20067295),3))</f>
        <v>0.61</v>
      </c>
      <c r="AH4" s="52">
        <f t="shared" ref="AH4:AH43" si="23">ROUND(10^(1.93813902*LOG(D4)+0.96697002*LOG(E4)-4.32216295),2)</f>
        <v>0.64</v>
      </c>
      <c r="AI4" s="52">
        <f t="shared" ref="AI4:AI43" si="24">ROUND(10^(1.82464098*LOG(D4)+0.97625989*LOG(E4)-4.15096808),2)</f>
        <v>0.66</v>
      </c>
      <c r="AJ4" s="52">
        <f t="shared" ref="AJ4:AJ43" si="25">HLOOKUP($D4,AG$3:AI$43,MATCH($A4,$A$3:$A$43,0),1)</f>
        <v>0.64</v>
      </c>
    </row>
    <row r="5" spans="1:36" ht="12.95" customHeight="1" x14ac:dyDescent="0.15">
      <c r="A5" s="51">
        <v>922</v>
      </c>
      <c r="B5" s="77" t="s">
        <v>79</v>
      </c>
      <c r="C5" s="77"/>
      <c r="D5" s="51">
        <v>22</v>
      </c>
      <c r="E5" s="51">
        <v>13</v>
      </c>
      <c r="F5" s="4">
        <f t="shared" si="0"/>
        <v>0.24</v>
      </c>
      <c r="G5" s="5" t="s">
        <v>67</v>
      </c>
      <c r="H5" s="51"/>
      <c r="I5" s="51"/>
      <c r="J5" s="1" t="s">
        <v>15</v>
      </c>
      <c r="K5" s="52">
        <f t="shared" si="1"/>
        <v>0.22</v>
      </c>
      <c r="L5" s="52">
        <f t="shared" si="2"/>
        <v>0.24</v>
      </c>
      <c r="M5" s="52">
        <f t="shared" si="3"/>
        <v>0.23</v>
      </c>
      <c r="N5" s="52">
        <f t="shared" si="4"/>
        <v>0.24</v>
      </c>
      <c r="O5" s="52">
        <f t="shared" si="5"/>
        <v>0.25</v>
      </c>
      <c r="P5" s="52">
        <f t="shared" ref="P5:P43" si="26">HLOOKUP($D5,K$3:O$43,MATCH(A5,$A$3:$A$43,0),1)</f>
        <v>0.23</v>
      </c>
      <c r="Q5" s="52">
        <f t="shared" si="6"/>
        <v>0.22</v>
      </c>
      <c r="R5" s="52">
        <f t="shared" si="7"/>
        <v>0.25</v>
      </c>
      <c r="S5" s="52">
        <f t="shared" si="8"/>
        <v>0.24</v>
      </c>
      <c r="T5" s="52">
        <f t="shared" si="9"/>
        <v>0.23</v>
      </c>
      <c r="U5" s="52">
        <f t="shared" si="10"/>
        <v>0.24</v>
      </c>
      <c r="V5" s="52">
        <f t="shared" si="11"/>
        <v>0.26</v>
      </c>
      <c r="W5" s="52">
        <f t="shared" si="12"/>
        <v>0.24</v>
      </c>
      <c r="X5" s="52">
        <f t="shared" si="13"/>
        <v>0.24</v>
      </c>
      <c r="Y5" s="52">
        <f t="shared" si="14"/>
        <v>0.22</v>
      </c>
      <c r="Z5" s="52">
        <f t="shared" si="15"/>
        <v>0.24</v>
      </c>
      <c r="AA5" s="52">
        <f t="shared" si="16"/>
        <v>0.22</v>
      </c>
      <c r="AB5" s="52">
        <f t="shared" si="17"/>
        <v>0.25</v>
      </c>
      <c r="AC5" s="52">
        <f t="shared" si="18"/>
        <v>0.25</v>
      </c>
      <c r="AD5" s="52">
        <f t="shared" si="19"/>
        <v>0.27</v>
      </c>
      <c r="AE5" s="52">
        <f t="shared" si="20"/>
        <v>0.22</v>
      </c>
      <c r="AF5" s="52">
        <f t="shared" si="21"/>
        <v>0.25</v>
      </c>
      <c r="AG5" s="52">
        <f t="shared" si="22"/>
        <v>0.22</v>
      </c>
      <c r="AH5" s="52">
        <f t="shared" si="23"/>
        <v>0.23</v>
      </c>
      <c r="AI5" s="52">
        <f t="shared" si="24"/>
        <v>0.24</v>
      </c>
      <c r="AJ5" s="52">
        <f t="shared" si="25"/>
        <v>0.23</v>
      </c>
    </row>
    <row r="6" spans="1:36" ht="12.95" customHeight="1" x14ac:dyDescent="0.15">
      <c r="A6" s="59">
        <v>923</v>
      </c>
      <c r="B6" s="77" t="s">
        <v>65</v>
      </c>
      <c r="C6" s="77"/>
      <c r="D6" s="51">
        <v>20</v>
      </c>
      <c r="E6" s="51">
        <v>16</v>
      </c>
      <c r="F6" s="4">
        <f t="shared" si="0"/>
        <v>0.25</v>
      </c>
      <c r="G6" s="5" t="s">
        <v>80</v>
      </c>
      <c r="H6" s="54" t="s">
        <v>70</v>
      </c>
      <c r="I6" s="5"/>
      <c r="J6" s="1" t="s">
        <v>15</v>
      </c>
      <c r="K6" s="52">
        <f t="shared" si="1"/>
        <v>0.23</v>
      </c>
      <c r="L6" s="52">
        <f t="shared" si="2"/>
        <v>0.25</v>
      </c>
      <c r="M6" s="52">
        <f t="shared" si="3"/>
        <v>0.25</v>
      </c>
      <c r="N6" s="52">
        <f t="shared" si="4"/>
        <v>0.25</v>
      </c>
      <c r="O6" s="52">
        <f t="shared" si="5"/>
        <v>0.26</v>
      </c>
      <c r="P6" s="52">
        <f t="shared" si="26"/>
        <v>0.25</v>
      </c>
      <c r="Q6" s="52">
        <f t="shared" si="6"/>
        <v>0.23</v>
      </c>
      <c r="R6" s="52">
        <f t="shared" si="7"/>
        <v>0.25</v>
      </c>
      <c r="S6" s="52">
        <f t="shared" si="8"/>
        <v>0.25</v>
      </c>
      <c r="T6" s="52">
        <f t="shared" si="9"/>
        <v>0.26</v>
      </c>
      <c r="U6" s="52">
        <f t="shared" si="10"/>
        <v>0.25</v>
      </c>
      <c r="V6" s="52">
        <f t="shared" si="11"/>
        <v>0.26</v>
      </c>
      <c r="W6" s="52">
        <f t="shared" si="12"/>
        <v>0.25</v>
      </c>
      <c r="X6" s="52">
        <f t="shared" si="13"/>
        <v>0.25</v>
      </c>
      <c r="Y6" s="52">
        <f t="shared" si="14"/>
        <v>0.23</v>
      </c>
      <c r="Z6" s="52">
        <f t="shared" si="15"/>
        <v>0.25</v>
      </c>
      <c r="AA6" s="52">
        <f t="shared" si="16"/>
        <v>0.22</v>
      </c>
      <c r="AB6" s="52">
        <f t="shared" si="17"/>
        <v>0.26</v>
      </c>
      <c r="AC6" s="52">
        <f t="shared" si="18"/>
        <v>0.26</v>
      </c>
      <c r="AD6" s="52">
        <f t="shared" si="19"/>
        <v>0.28999999999999998</v>
      </c>
      <c r="AE6" s="52">
        <f t="shared" si="20"/>
        <v>0.23</v>
      </c>
      <c r="AF6" s="52">
        <f t="shared" si="21"/>
        <v>0.26</v>
      </c>
      <c r="AG6" s="52">
        <f t="shared" si="22"/>
        <v>0.22</v>
      </c>
      <c r="AH6" s="52">
        <f t="shared" si="23"/>
        <v>0.23</v>
      </c>
      <c r="AI6" s="52">
        <f t="shared" si="24"/>
        <v>0.25</v>
      </c>
      <c r="AJ6" s="52">
        <f t="shared" si="25"/>
        <v>0.23</v>
      </c>
    </row>
    <row r="7" spans="1:36" ht="12.95" customHeight="1" x14ac:dyDescent="0.15">
      <c r="A7" s="59">
        <v>924</v>
      </c>
      <c r="B7" s="77" t="s">
        <v>64</v>
      </c>
      <c r="C7" s="77"/>
      <c r="D7" s="51">
        <v>36</v>
      </c>
      <c r="E7" s="51">
        <v>18</v>
      </c>
      <c r="F7" s="4">
        <f t="shared" si="0"/>
        <v>0.81</v>
      </c>
      <c r="G7" s="5"/>
      <c r="H7" s="54"/>
      <c r="I7" s="54"/>
      <c r="J7" s="1" t="s">
        <v>15</v>
      </c>
      <c r="K7" s="52">
        <f t="shared" si="1"/>
        <v>0.73</v>
      </c>
      <c r="L7" s="52">
        <f t="shared" si="2"/>
        <v>0.84</v>
      </c>
      <c r="M7" s="52">
        <f t="shared" si="3"/>
        <v>0.81</v>
      </c>
      <c r="N7" s="52">
        <f t="shared" si="4"/>
        <v>0.81</v>
      </c>
      <c r="O7" s="52">
        <f t="shared" si="5"/>
        <v>0.83</v>
      </c>
      <c r="P7" s="52">
        <f t="shared" si="26"/>
        <v>0.81</v>
      </c>
      <c r="Q7" s="52">
        <f t="shared" si="6"/>
        <v>0.76</v>
      </c>
      <c r="R7" s="52">
        <f t="shared" si="7"/>
        <v>0.87</v>
      </c>
      <c r="S7" s="52">
        <f t="shared" si="8"/>
        <v>0.82</v>
      </c>
      <c r="T7" s="52">
        <f t="shared" si="9"/>
        <v>0.81</v>
      </c>
      <c r="U7" s="52">
        <f t="shared" si="10"/>
        <v>0.81</v>
      </c>
      <c r="V7" s="52">
        <f t="shared" si="11"/>
        <v>0.92</v>
      </c>
      <c r="W7" s="52">
        <f t="shared" si="12"/>
        <v>0.82</v>
      </c>
      <c r="X7" s="52">
        <f t="shared" si="13"/>
        <v>0.82</v>
      </c>
      <c r="Y7" s="52">
        <f t="shared" si="14"/>
        <v>0.82</v>
      </c>
      <c r="Z7" s="52">
        <f t="shared" si="15"/>
        <v>0.82</v>
      </c>
      <c r="AA7" s="52">
        <f t="shared" si="16"/>
        <v>0.73</v>
      </c>
      <c r="AB7" s="52">
        <f t="shared" si="17"/>
        <v>0.92</v>
      </c>
      <c r="AC7" s="52">
        <f t="shared" si="18"/>
        <v>0.89</v>
      </c>
      <c r="AD7" s="52">
        <f t="shared" si="19"/>
        <v>0.86</v>
      </c>
      <c r="AE7" s="52">
        <f t="shared" si="20"/>
        <v>0.8</v>
      </c>
      <c r="AF7" s="52">
        <f t="shared" si="21"/>
        <v>0.86</v>
      </c>
      <c r="AG7" s="52">
        <f t="shared" si="22"/>
        <v>0.76</v>
      </c>
      <c r="AH7" s="52">
        <f t="shared" si="23"/>
        <v>0.81</v>
      </c>
      <c r="AI7" s="52">
        <f t="shared" si="24"/>
        <v>0.82</v>
      </c>
      <c r="AJ7" s="52">
        <f t="shared" si="25"/>
        <v>0.81</v>
      </c>
    </row>
    <row r="8" spans="1:36" ht="12.95" customHeight="1" x14ac:dyDescent="0.15">
      <c r="A8" s="59">
        <v>925</v>
      </c>
      <c r="B8" s="77" t="s">
        <v>65</v>
      </c>
      <c r="C8" s="77"/>
      <c r="D8" s="51">
        <v>18</v>
      </c>
      <c r="E8" s="51">
        <v>10</v>
      </c>
      <c r="F8" s="4">
        <f t="shared" si="0"/>
        <v>0.13</v>
      </c>
      <c r="G8" s="5" t="s">
        <v>81</v>
      </c>
      <c r="H8" s="54" t="s">
        <v>70</v>
      </c>
      <c r="I8" s="5"/>
      <c r="J8" s="1" t="s">
        <v>15</v>
      </c>
      <c r="K8" s="52">
        <f t="shared" si="1"/>
        <v>0.12</v>
      </c>
      <c r="L8" s="52">
        <f t="shared" si="2"/>
        <v>0.13</v>
      </c>
      <c r="M8" s="52">
        <f t="shared" si="3"/>
        <v>0.12</v>
      </c>
      <c r="N8" s="52">
        <f t="shared" si="4"/>
        <v>0.13</v>
      </c>
      <c r="O8" s="52">
        <f t="shared" si="5"/>
        <v>0.13</v>
      </c>
      <c r="P8" s="52">
        <f t="shared" si="26"/>
        <v>0.13</v>
      </c>
      <c r="Q8" s="52">
        <f t="shared" si="6"/>
        <v>0.12</v>
      </c>
      <c r="R8" s="52">
        <f t="shared" si="7"/>
        <v>0.13</v>
      </c>
      <c r="S8" s="52">
        <f t="shared" si="8"/>
        <v>0.12</v>
      </c>
      <c r="T8" s="52">
        <f t="shared" si="9"/>
        <v>0.11</v>
      </c>
      <c r="U8" s="52">
        <f t="shared" si="10"/>
        <v>0.13</v>
      </c>
      <c r="V8" s="52">
        <f t="shared" si="11"/>
        <v>0.14000000000000001</v>
      </c>
      <c r="W8" s="52">
        <f t="shared" si="12"/>
        <v>0.13</v>
      </c>
      <c r="X8" s="52">
        <f t="shared" si="13"/>
        <v>0.13</v>
      </c>
      <c r="Y8" s="52">
        <f t="shared" si="14"/>
        <v>0.12</v>
      </c>
      <c r="Z8" s="52">
        <f t="shared" si="15"/>
        <v>0.13</v>
      </c>
      <c r="AA8" s="52">
        <f t="shared" si="16"/>
        <v>0.12</v>
      </c>
      <c r="AB8" s="52">
        <f t="shared" si="17"/>
        <v>0.13</v>
      </c>
      <c r="AC8" s="52">
        <f t="shared" si="18"/>
        <v>0.13</v>
      </c>
      <c r="AD8" s="52">
        <f t="shared" si="19"/>
        <v>0.15</v>
      </c>
      <c r="AE8" s="52">
        <f t="shared" si="20"/>
        <v>0.11</v>
      </c>
      <c r="AF8" s="52">
        <f t="shared" si="21"/>
        <v>0.13</v>
      </c>
      <c r="AG8" s="52">
        <f t="shared" si="22"/>
        <v>0.12</v>
      </c>
      <c r="AH8" s="52">
        <f t="shared" si="23"/>
        <v>0.12</v>
      </c>
      <c r="AI8" s="52">
        <f t="shared" si="24"/>
        <v>0.13</v>
      </c>
      <c r="AJ8" s="52">
        <f t="shared" si="25"/>
        <v>0.12</v>
      </c>
    </row>
    <row r="9" spans="1:36" ht="12.95" customHeight="1" x14ac:dyDescent="0.15">
      <c r="A9" s="59">
        <v>926</v>
      </c>
      <c r="B9" s="77" t="s">
        <v>65</v>
      </c>
      <c r="C9" s="77"/>
      <c r="D9" s="51">
        <v>18</v>
      </c>
      <c r="E9" s="51">
        <v>13</v>
      </c>
      <c r="F9" s="4">
        <f t="shared" si="0"/>
        <v>0.17</v>
      </c>
      <c r="G9" s="5" t="s">
        <v>80</v>
      </c>
      <c r="H9" s="54" t="s">
        <v>70</v>
      </c>
      <c r="I9" s="5"/>
      <c r="J9" s="1" t="s">
        <v>15</v>
      </c>
      <c r="K9" s="52">
        <f t="shared" si="1"/>
        <v>0.16</v>
      </c>
      <c r="L9" s="52">
        <f t="shared" si="2"/>
        <v>0.17</v>
      </c>
      <c r="M9" s="52">
        <f t="shared" si="3"/>
        <v>0.16</v>
      </c>
      <c r="N9" s="52">
        <f t="shared" si="4"/>
        <v>0.17</v>
      </c>
      <c r="O9" s="52">
        <f t="shared" si="5"/>
        <v>0.17</v>
      </c>
      <c r="P9" s="52">
        <f t="shared" si="26"/>
        <v>0.17</v>
      </c>
      <c r="Q9" s="52">
        <f t="shared" si="6"/>
        <v>0.16</v>
      </c>
      <c r="R9" s="52">
        <f t="shared" si="7"/>
        <v>0.17</v>
      </c>
      <c r="S9" s="52">
        <f t="shared" si="8"/>
        <v>0.17</v>
      </c>
      <c r="T9" s="52">
        <f t="shared" si="9"/>
        <v>0.16</v>
      </c>
      <c r="U9" s="52">
        <f t="shared" si="10"/>
        <v>0.17</v>
      </c>
      <c r="V9" s="52">
        <f t="shared" si="11"/>
        <v>0.18</v>
      </c>
      <c r="W9" s="52">
        <f t="shared" si="12"/>
        <v>0.17</v>
      </c>
      <c r="X9" s="52">
        <f t="shared" si="13"/>
        <v>0.17</v>
      </c>
      <c r="Y9" s="52">
        <f t="shared" si="14"/>
        <v>0.15</v>
      </c>
      <c r="Z9" s="52">
        <f t="shared" si="15"/>
        <v>0.17</v>
      </c>
      <c r="AA9" s="52">
        <f t="shared" si="16"/>
        <v>0.15</v>
      </c>
      <c r="AB9" s="52">
        <f t="shared" si="17"/>
        <v>0.17</v>
      </c>
      <c r="AC9" s="52">
        <f t="shared" si="18"/>
        <v>0.17</v>
      </c>
      <c r="AD9" s="52">
        <f t="shared" si="19"/>
        <v>0.19</v>
      </c>
      <c r="AE9" s="52">
        <f t="shared" si="20"/>
        <v>0.15</v>
      </c>
      <c r="AF9" s="52">
        <f t="shared" si="21"/>
        <v>0.17</v>
      </c>
      <c r="AG9" s="52">
        <f t="shared" si="22"/>
        <v>0.15</v>
      </c>
      <c r="AH9" s="52">
        <f t="shared" si="23"/>
        <v>0.15</v>
      </c>
      <c r="AI9" s="52">
        <f t="shared" si="24"/>
        <v>0.17</v>
      </c>
      <c r="AJ9" s="52">
        <f t="shared" si="25"/>
        <v>0.15</v>
      </c>
    </row>
    <row r="10" spans="1:36" ht="12.95" customHeight="1" x14ac:dyDescent="0.15">
      <c r="A10" s="59">
        <v>927</v>
      </c>
      <c r="B10" s="77" t="s">
        <v>65</v>
      </c>
      <c r="C10" s="77"/>
      <c r="D10" s="51">
        <v>24</v>
      </c>
      <c r="E10" s="51">
        <v>13</v>
      </c>
      <c r="F10" s="4">
        <f t="shared" si="0"/>
        <v>0.28000000000000003</v>
      </c>
      <c r="G10" s="5"/>
      <c r="H10" s="54"/>
      <c r="I10" s="5"/>
      <c r="J10" s="1" t="s">
        <v>15</v>
      </c>
      <c r="K10" s="52">
        <f t="shared" si="1"/>
        <v>0.26</v>
      </c>
      <c r="L10" s="52">
        <f t="shared" si="2"/>
        <v>0.28000000000000003</v>
      </c>
      <c r="M10" s="52">
        <f t="shared" si="3"/>
        <v>0.27</v>
      </c>
      <c r="N10" s="52">
        <f t="shared" si="4"/>
        <v>0.28000000000000003</v>
      </c>
      <c r="O10" s="52">
        <f t="shared" si="5"/>
        <v>0.28999999999999998</v>
      </c>
      <c r="P10" s="52">
        <f t="shared" si="26"/>
        <v>0.27</v>
      </c>
      <c r="Q10" s="52">
        <f t="shared" si="6"/>
        <v>0.26</v>
      </c>
      <c r="R10" s="52">
        <f t="shared" si="7"/>
        <v>0.28999999999999998</v>
      </c>
      <c r="S10" s="52">
        <f t="shared" si="8"/>
        <v>0.28000000000000003</v>
      </c>
      <c r="T10" s="52">
        <f t="shared" si="9"/>
        <v>0.26</v>
      </c>
      <c r="U10" s="52">
        <f t="shared" si="10"/>
        <v>0.28000000000000003</v>
      </c>
      <c r="V10" s="52">
        <f t="shared" si="11"/>
        <v>0.31</v>
      </c>
      <c r="W10" s="52">
        <f t="shared" si="12"/>
        <v>0.28999999999999998</v>
      </c>
      <c r="X10" s="52">
        <f t="shared" si="13"/>
        <v>0.28000000000000003</v>
      </c>
      <c r="Y10" s="52">
        <f t="shared" si="14"/>
        <v>0.27</v>
      </c>
      <c r="Z10" s="52">
        <f t="shared" si="15"/>
        <v>0.28000000000000003</v>
      </c>
      <c r="AA10" s="52">
        <f t="shared" si="16"/>
        <v>0.26</v>
      </c>
      <c r="AB10" s="52">
        <f t="shared" si="17"/>
        <v>0.3</v>
      </c>
      <c r="AC10" s="52">
        <f t="shared" si="18"/>
        <v>0.28999999999999998</v>
      </c>
      <c r="AD10" s="52">
        <f t="shared" si="19"/>
        <v>0.31</v>
      </c>
      <c r="AE10" s="52">
        <f t="shared" si="20"/>
        <v>0.26</v>
      </c>
      <c r="AF10" s="52">
        <f t="shared" si="21"/>
        <v>0.28999999999999998</v>
      </c>
      <c r="AG10" s="52">
        <f t="shared" si="22"/>
        <v>0.26</v>
      </c>
      <c r="AH10" s="52">
        <f t="shared" si="23"/>
        <v>0.27</v>
      </c>
      <c r="AI10" s="52">
        <f t="shared" si="24"/>
        <v>0.28999999999999998</v>
      </c>
      <c r="AJ10" s="52">
        <f t="shared" si="25"/>
        <v>0.27</v>
      </c>
    </row>
    <row r="11" spans="1:36" ht="12.95" customHeight="1" x14ac:dyDescent="0.15">
      <c r="A11" s="59">
        <v>928</v>
      </c>
      <c r="B11" s="77" t="s">
        <v>65</v>
      </c>
      <c r="C11" s="77"/>
      <c r="D11" s="51">
        <v>18</v>
      </c>
      <c r="E11" s="51">
        <v>12</v>
      </c>
      <c r="F11" s="4">
        <f t="shared" si="0"/>
        <v>0.15</v>
      </c>
      <c r="G11" s="5"/>
      <c r="H11" s="54"/>
      <c r="I11" s="5"/>
      <c r="J11" s="1" t="s">
        <v>15</v>
      </c>
      <c r="K11" s="52">
        <f t="shared" si="1"/>
        <v>0.15</v>
      </c>
      <c r="L11" s="52">
        <f t="shared" si="2"/>
        <v>0.15</v>
      </c>
      <c r="M11" s="52">
        <f t="shared" si="3"/>
        <v>0.15</v>
      </c>
      <c r="N11" s="52">
        <f t="shared" si="4"/>
        <v>0.16</v>
      </c>
      <c r="O11" s="52">
        <f t="shared" si="5"/>
        <v>0.16</v>
      </c>
      <c r="P11" s="52">
        <f t="shared" si="26"/>
        <v>0.15</v>
      </c>
      <c r="Q11" s="52">
        <f t="shared" si="6"/>
        <v>0.14000000000000001</v>
      </c>
      <c r="R11" s="52">
        <f t="shared" si="7"/>
        <v>0.15</v>
      </c>
      <c r="S11" s="52">
        <f t="shared" si="8"/>
        <v>0.15</v>
      </c>
      <c r="T11" s="52">
        <f t="shared" si="9"/>
        <v>0.15</v>
      </c>
      <c r="U11" s="52">
        <f t="shared" si="10"/>
        <v>0.15</v>
      </c>
      <c r="V11" s="52">
        <f t="shared" si="11"/>
        <v>0.16</v>
      </c>
      <c r="W11" s="52">
        <f t="shared" si="12"/>
        <v>0.16</v>
      </c>
      <c r="X11" s="52">
        <f t="shared" si="13"/>
        <v>0.15</v>
      </c>
      <c r="Y11" s="52">
        <f t="shared" si="14"/>
        <v>0.14000000000000001</v>
      </c>
      <c r="Z11" s="52">
        <f t="shared" si="15"/>
        <v>0.16</v>
      </c>
      <c r="AA11" s="52">
        <f t="shared" si="16"/>
        <v>0.14000000000000001</v>
      </c>
      <c r="AB11" s="52">
        <f t="shared" si="17"/>
        <v>0.16</v>
      </c>
      <c r="AC11" s="52">
        <f t="shared" si="18"/>
        <v>0.15</v>
      </c>
      <c r="AD11" s="52">
        <f t="shared" si="19"/>
        <v>0.18</v>
      </c>
      <c r="AE11" s="52">
        <f t="shared" si="20"/>
        <v>0.14000000000000001</v>
      </c>
      <c r="AF11" s="52">
        <f t="shared" si="21"/>
        <v>0.16</v>
      </c>
      <c r="AG11" s="52">
        <f t="shared" si="22"/>
        <v>0.14000000000000001</v>
      </c>
      <c r="AH11" s="52">
        <f t="shared" si="23"/>
        <v>0.14000000000000001</v>
      </c>
      <c r="AI11" s="52">
        <f t="shared" si="24"/>
        <v>0.16</v>
      </c>
      <c r="AJ11" s="52">
        <f t="shared" si="25"/>
        <v>0.14000000000000001</v>
      </c>
    </row>
    <row r="12" spans="1:36" ht="12.95" customHeight="1" x14ac:dyDescent="0.15">
      <c r="A12" s="59">
        <v>929</v>
      </c>
      <c r="B12" s="77" t="s">
        <v>64</v>
      </c>
      <c r="C12" s="77"/>
      <c r="D12" s="51">
        <v>44</v>
      </c>
      <c r="E12" s="51">
        <v>22</v>
      </c>
      <c r="F12" s="4">
        <f t="shared" si="0"/>
        <v>1.45</v>
      </c>
      <c r="G12" s="5" t="s">
        <v>80</v>
      </c>
      <c r="H12" s="54"/>
      <c r="I12" s="54"/>
      <c r="J12" s="1" t="s">
        <v>15</v>
      </c>
      <c r="K12" s="52">
        <f t="shared" si="1"/>
        <v>1.28</v>
      </c>
      <c r="L12" s="52">
        <f t="shared" si="2"/>
        <v>1.51</v>
      </c>
      <c r="M12" s="52">
        <f t="shared" si="3"/>
        <v>1.45</v>
      </c>
      <c r="N12" s="52">
        <f t="shared" si="4"/>
        <v>1.43</v>
      </c>
      <c r="O12" s="52">
        <f t="shared" si="5"/>
        <v>1.45</v>
      </c>
      <c r="P12" s="52">
        <f t="shared" si="26"/>
        <v>1.45</v>
      </c>
      <c r="Q12" s="52">
        <f t="shared" si="6"/>
        <v>1.32</v>
      </c>
      <c r="R12" s="52">
        <f t="shared" si="7"/>
        <v>1.57</v>
      </c>
      <c r="S12" s="52">
        <f t="shared" si="8"/>
        <v>1.48</v>
      </c>
      <c r="T12" s="52">
        <f t="shared" si="9"/>
        <v>1.49</v>
      </c>
      <c r="U12" s="52">
        <f t="shared" si="10"/>
        <v>1.49</v>
      </c>
      <c r="V12" s="52">
        <f t="shared" si="11"/>
        <v>1.64</v>
      </c>
      <c r="W12" s="52">
        <f t="shared" si="12"/>
        <v>1.44</v>
      </c>
      <c r="X12" s="52">
        <f t="shared" si="13"/>
        <v>1.44</v>
      </c>
      <c r="Y12" s="52">
        <f t="shared" si="14"/>
        <v>1.49</v>
      </c>
      <c r="Z12" s="52">
        <f t="shared" si="15"/>
        <v>1.49</v>
      </c>
      <c r="AA12" s="52">
        <f t="shared" si="16"/>
        <v>1.26</v>
      </c>
      <c r="AB12" s="52">
        <f t="shared" si="17"/>
        <v>1.67</v>
      </c>
      <c r="AC12" s="52">
        <f t="shared" si="18"/>
        <v>1.61</v>
      </c>
      <c r="AD12" s="52">
        <f t="shared" si="19"/>
        <v>1.48</v>
      </c>
      <c r="AE12" s="52">
        <f t="shared" si="20"/>
        <v>1.47</v>
      </c>
      <c r="AF12" s="52">
        <f t="shared" si="21"/>
        <v>1.47</v>
      </c>
      <c r="AG12" s="52">
        <f t="shared" si="22"/>
        <v>1.33</v>
      </c>
      <c r="AH12" s="52">
        <f t="shared" si="23"/>
        <v>1.45</v>
      </c>
      <c r="AI12" s="52">
        <f t="shared" si="24"/>
        <v>1.44</v>
      </c>
      <c r="AJ12" s="52">
        <f t="shared" si="25"/>
        <v>1.44</v>
      </c>
    </row>
    <row r="13" spans="1:36" ht="12.95" customHeight="1" x14ac:dyDescent="0.15">
      <c r="A13" s="59">
        <v>930</v>
      </c>
      <c r="B13" s="77" t="s">
        <v>65</v>
      </c>
      <c r="C13" s="77"/>
      <c r="D13" s="51">
        <v>14</v>
      </c>
      <c r="E13" s="51">
        <v>10</v>
      </c>
      <c r="F13" s="4">
        <f t="shared" si="0"/>
        <v>0.08</v>
      </c>
      <c r="G13" s="5"/>
      <c r="H13" s="54"/>
      <c r="I13" s="54"/>
      <c r="J13" s="1" t="s">
        <v>15</v>
      </c>
      <c r="K13" s="52">
        <f t="shared" si="1"/>
        <v>0.08</v>
      </c>
      <c r="L13" s="52">
        <f t="shared" si="2"/>
        <v>0.08</v>
      </c>
      <c r="M13" s="52">
        <f t="shared" si="3"/>
        <v>0.08</v>
      </c>
      <c r="N13" s="52">
        <f t="shared" si="4"/>
        <v>0.08</v>
      </c>
      <c r="O13" s="52">
        <f t="shared" si="5"/>
        <v>0.08</v>
      </c>
      <c r="P13" s="52">
        <f t="shared" si="26"/>
        <v>0.08</v>
      </c>
      <c r="Q13" s="52">
        <f t="shared" si="6"/>
        <v>0.08</v>
      </c>
      <c r="R13" s="52">
        <f t="shared" si="7"/>
        <v>0.08</v>
      </c>
      <c r="S13" s="52">
        <f t="shared" si="8"/>
        <v>0.08</v>
      </c>
      <c r="T13" s="52">
        <f t="shared" si="9"/>
        <v>7.0000000000000007E-2</v>
      </c>
      <c r="U13" s="52">
        <f t="shared" si="10"/>
        <v>0.08</v>
      </c>
      <c r="V13" s="52">
        <f t="shared" si="11"/>
        <v>0.08</v>
      </c>
      <c r="W13" s="52">
        <f t="shared" si="12"/>
        <v>0.08</v>
      </c>
      <c r="X13" s="52">
        <f t="shared" si="13"/>
        <v>0.08</v>
      </c>
      <c r="Y13" s="52">
        <f t="shared" si="14"/>
        <v>7.0000000000000007E-2</v>
      </c>
      <c r="Z13" s="52">
        <f t="shared" si="15"/>
        <v>0.08</v>
      </c>
      <c r="AA13" s="52">
        <f t="shared" si="16"/>
        <v>7.0000000000000007E-2</v>
      </c>
      <c r="AB13" s="52">
        <f t="shared" si="17"/>
        <v>0.08</v>
      </c>
      <c r="AC13" s="52">
        <f t="shared" si="18"/>
        <v>0.08</v>
      </c>
      <c r="AD13" s="52">
        <f t="shared" si="19"/>
        <v>0.1</v>
      </c>
      <c r="AE13" s="52">
        <f t="shared" si="20"/>
        <v>7.0000000000000007E-2</v>
      </c>
      <c r="AF13" s="52">
        <f t="shared" si="21"/>
        <v>0.08</v>
      </c>
      <c r="AG13" s="52">
        <f t="shared" si="22"/>
        <v>7.0000000000000007E-2</v>
      </c>
      <c r="AH13" s="52">
        <f t="shared" si="23"/>
        <v>7.0000000000000007E-2</v>
      </c>
      <c r="AI13" s="52">
        <f t="shared" si="24"/>
        <v>0.08</v>
      </c>
      <c r="AJ13" s="52">
        <f t="shared" si="25"/>
        <v>7.0000000000000007E-2</v>
      </c>
    </row>
    <row r="14" spans="1:36" ht="12.95" customHeight="1" x14ac:dyDescent="0.15">
      <c r="A14" s="59">
        <v>931</v>
      </c>
      <c r="B14" s="77" t="s">
        <v>64</v>
      </c>
      <c r="C14" s="77"/>
      <c r="D14" s="51">
        <v>12</v>
      </c>
      <c r="E14" s="51">
        <v>8</v>
      </c>
      <c r="F14" s="4">
        <f t="shared" si="0"/>
        <v>0.05</v>
      </c>
      <c r="G14" s="5" t="s">
        <v>67</v>
      </c>
      <c r="H14" s="54" t="s">
        <v>82</v>
      </c>
      <c r="I14" s="54"/>
      <c r="J14" s="1" t="s">
        <v>15</v>
      </c>
      <c r="K14" s="52">
        <f t="shared" si="1"/>
        <v>0.05</v>
      </c>
      <c r="L14" s="52">
        <f t="shared" si="2"/>
        <v>0.05</v>
      </c>
      <c r="M14" s="52">
        <f t="shared" si="3"/>
        <v>0.05</v>
      </c>
      <c r="N14" s="52">
        <f t="shared" si="4"/>
        <v>0.05</v>
      </c>
      <c r="O14" s="52">
        <f t="shared" si="5"/>
        <v>0.05</v>
      </c>
      <c r="P14" s="52">
        <f t="shared" si="26"/>
        <v>0.05</v>
      </c>
      <c r="Q14" s="52">
        <f t="shared" si="6"/>
        <v>0.05</v>
      </c>
      <c r="R14" s="52">
        <f t="shared" si="7"/>
        <v>0.05</v>
      </c>
      <c r="S14" s="52">
        <f t="shared" si="8"/>
        <v>0.05</v>
      </c>
      <c r="T14" s="52">
        <f t="shared" si="9"/>
        <v>0.04</v>
      </c>
      <c r="U14" s="52">
        <f t="shared" si="10"/>
        <v>0.05</v>
      </c>
      <c r="V14" s="52">
        <f t="shared" si="11"/>
        <v>0.05</v>
      </c>
      <c r="W14" s="52">
        <f t="shared" si="12"/>
        <v>0.05</v>
      </c>
      <c r="X14" s="52">
        <f t="shared" si="13"/>
        <v>0.05</v>
      </c>
      <c r="Y14" s="52">
        <f t="shared" si="14"/>
        <v>0.04</v>
      </c>
      <c r="Z14" s="52">
        <f t="shared" si="15"/>
        <v>0.05</v>
      </c>
      <c r="AA14" s="52">
        <f t="shared" si="16"/>
        <v>0.05</v>
      </c>
      <c r="AB14" s="52">
        <f t="shared" si="17"/>
        <v>0.05</v>
      </c>
      <c r="AC14" s="52">
        <f t="shared" si="18"/>
        <v>0.05</v>
      </c>
      <c r="AD14" s="52">
        <f t="shared" si="19"/>
        <v>0.06</v>
      </c>
      <c r="AE14" s="52">
        <f t="shared" si="20"/>
        <v>0.04</v>
      </c>
      <c r="AF14" s="52">
        <f t="shared" si="21"/>
        <v>0.05</v>
      </c>
      <c r="AG14" s="52">
        <f t="shared" si="22"/>
        <v>0.05</v>
      </c>
      <c r="AH14" s="52">
        <f t="shared" si="23"/>
        <v>0.04</v>
      </c>
      <c r="AI14" s="52">
        <f t="shared" si="24"/>
        <v>0.05</v>
      </c>
      <c r="AJ14" s="52">
        <f t="shared" si="25"/>
        <v>0.04</v>
      </c>
    </row>
    <row r="15" spans="1:36" ht="12.95" customHeight="1" x14ac:dyDescent="0.15">
      <c r="A15" s="59">
        <v>932</v>
      </c>
      <c r="B15" s="77" t="s">
        <v>64</v>
      </c>
      <c r="C15" s="77"/>
      <c r="D15" s="51">
        <v>20</v>
      </c>
      <c r="E15" s="51">
        <v>14</v>
      </c>
      <c r="F15" s="4">
        <f t="shared" si="0"/>
        <v>0.22</v>
      </c>
      <c r="G15" s="5"/>
      <c r="H15" s="54"/>
      <c r="I15" s="54"/>
      <c r="J15" s="1" t="s">
        <v>15</v>
      </c>
      <c r="K15" s="52">
        <f t="shared" si="1"/>
        <v>0.2</v>
      </c>
      <c r="L15" s="52">
        <f t="shared" si="2"/>
        <v>0.22</v>
      </c>
      <c r="M15" s="52">
        <f t="shared" si="3"/>
        <v>0.22</v>
      </c>
      <c r="N15" s="52">
        <f t="shared" si="4"/>
        <v>0.22</v>
      </c>
      <c r="O15" s="52">
        <f t="shared" si="5"/>
        <v>0.22</v>
      </c>
      <c r="P15" s="52">
        <f t="shared" si="26"/>
        <v>0.22</v>
      </c>
      <c r="Q15" s="52">
        <f t="shared" si="6"/>
        <v>0.2</v>
      </c>
      <c r="R15" s="52">
        <f t="shared" si="7"/>
        <v>0.22</v>
      </c>
      <c r="S15" s="52">
        <f t="shared" si="8"/>
        <v>0.22</v>
      </c>
      <c r="T15" s="52">
        <f t="shared" si="9"/>
        <v>0.22</v>
      </c>
      <c r="U15" s="52">
        <f t="shared" si="10"/>
        <v>0.22</v>
      </c>
      <c r="V15" s="52">
        <f t="shared" si="11"/>
        <v>0.23</v>
      </c>
      <c r="W15" s="52">
        <f t="shared" si="12"/>
        <v>0.22</v>
      </c>
      <c r="X15" s="52">
        <f t="shared" si="13"/>
        <v>0.22</v>
      </c>
      <c r="Y15" s="52">
        <f t="shared" si="14"/>
        <v>0.2</v>
      </c>
      <c r="Z15" s="52">
        <f t="shared" si="15"/>
        <v>0.22</v>
      </c>
      <c r="AA15" s="52">
        <f t="shared" si="16"/>
        <v>0.2</v>
      </c>
      <c r="AB15" s="52">
        <f t="shared" si="17"/>
        <v>0.22</v>
      </c>
      <c r="AC15" s="52">
        <f t="shared" si="18"/>
        <v>0.22</v>
      </c>
      <c r="AD15" s="52">
        <f t="shared" si="19"/>
        <v>0.25</v>
      </c>
      <c r="AE15" s="52">
        <f t="shared" si="20"/>
        <v>0.2</v>
      </c>
      <c r="AF15" s="52">
        <f t="shared" si="21"/>
        <v>0.22</v>
      </c>
      <c r="AG15" s="52">
        <f t="shared" si="22"/>
        <v>0.2</v>
      </c>
      <c r="AH15" s="52">
        <f t="shared" si="23"/>
        <v>0.2</v>
      </c>
      <c r="AI15" s="52">
        <f t="shared" si="24"/>
        <v>0.22</v>
      </c>
      <c r="AJ15" s="52">
        <f t="shared" si="25"/>
        <v>0.2</v>
      </c>
    </row>
    <row r="16" spans="1:36" ht="12.95" customHeight="1" x14ac:dyDescent="0.15">
      <c r="A16" s="59"/>
      <c r="B16" s="77"/>
      <c r="C16" s="77"/>
      <c r="D16" s="51"/>
      <c r="E16" s="51"/>
      <c r="F16" s="4" t="str">
        <f t="shared" si="0"/>
        <v/>
      </c>
      <c r="G16" s="5"/>
      <c r="H16" s="54"/>
      <c r="I16" s="54"/>
      <c r="J16" s="1" t="s">
        <v>15</v>
      </c>
      <c r="K16" s="52" t="e">
        <f t="shared" si="1"/>
        <v>#NUM!</v>
      </c>
      <c r="L16" s="52" t="e">
        <f t="shared" si="2"/>
        <v>#NUM!</v>
      </c>
      <c r="M16" s="52" t="e">
        <f t="shared" si="3"/>
        <v>#NUM!</v>
      </c>
      <c r="N16" s="52" t="e">
        <f t="shared" si="4"/>
        <v>#NUM!</v>
      </c>
      <c r="O16" s="52" t="e">
        <f t="shared" si="5"/>
        <v>#NUM!</v>
      </c>
      <c r="P16" s="52" t="e">
        <f t="shared" si="26"/>
        <v>#N/A</v>
      </c>
      <c r="Q16" s="52" t="e">
        <f t="shared" si="6"/>
        <v>#NUM!</v>
      </c>
      <c r="R16" s="52" t="e">
        <f t="shared" si="7"/>
        <v>#NUM!</v>
      </c>
      <c r="S16" s="52" t="e">
        <f t="shared" si="8"/>
        <v>#NUM!</v>
      </c>
      <c r="T16" s="52" t="e">
        <f t="shared" si="9"/>
        <v>#NUM!</v>
      </c>
      <c r="U16" s="52" t="e">
        <f t="shared" si="10"/>
        <v>#N/A</v>
      </c>
      <c r="V16" s="52" t="e">
        <f t="shared" si="11"/>
        <v>#NUM!</v>
      </c>
      <c r="W16" s="52" t="e">
        <f t="shared" si="12"/>
        <v>#NUM!</v>
      </c>
      <c r="X16" s="52" t="e">
        <f t="shared" si="13"/>
        <v>#NUM!</v>
      </c>
      <c r="Y16" s="52" t="e">
        <f t="shared" si="14"/>
        <v>#NUM!</v>
      </c>
      <c r="Z16" s="52" t="e">
        <f t="shared" si="15"/>
        <v>#N/A</v>
      </c>
      <c r="AA16" s="52" t="e">
        <f t="shared" si="16"/>
        <v>#NUM!</v>
      </c>
      <c r="AB16" s="52" t="e">
        <f t="shared" si="17"/>
        <v>#NUM!</v>
      </c>
      <c r="AC16" s="52" t="e">
        <f t="shared" si="18"/>
        <v>#NUM!</v>
      </c>
      <c r="AD16" s="52" t="e">
        <f t="shared" si="19"/>
        <v>#NUM!</v>
      </c>
      <c r="AE16" s="52" t="e">
        <f t="shared" si="20"/>
        <v>#NUM!</v>
      </c>
      <c r="AF16" s="52" t="e">
        <f t="shared" si="21"/>
        <v>#N/A</v>
      </c>
      <c r="AG16" s="52" t="e">
        <f t="shared" si="22"/>
        <v>#NUM!</v>
      </c>
      <c r="AH16" s="52" t="e">
        <f t="shared" si="23"/>
        <v>#NUM!</v>
      </c>
      <c r="AI16" s="52" t="e">
        <f t="shared" si="24"/>
        <v>#NUM!</v>
      </c>
      <c r="AJ16" s="52" t="e">
        <f t="shared" si="25"/>
        <v>#N/A</v>
      </c>
    </row>
    <row r="17" spans="1:36" ht="12.95" customHeight="1" x14ac:dyDescent="0.15">
      <c r="A17" s="54"/>
      <c r="B17" s="77"/>
      <c r="C17" s="77"/>
      <c r="D17" s="51"/>
      <c r="E17" s="51"/>
      <c r="F17" s="4"/>
      <c r="G17" s="5"/>
      <c r="H17" s="58"/>
      <c r="I17" s="54"/>
      <c r="J17" s="1" t="s">
        <v>15</v>
      </c>
      <c r="K17" s="52" t="e">
        <f t="shared" si="1"/>
        <v>#NUM!</v>
      </c>
      <c r="L17" s="52" t="e">
        <f t="shared" si="2"/>
        <v>#NUM!</v>
      </c>
      <c r="M17" s="52" t="e">
        <f t="shared" si="3"/>
        <v>#NUM!</v>
      </c>
      <c r="N17" s="52" t="e">
        <f t="shared" si="4"/>
        <v>#NUM!</v>
      </c>
      <c r="O17" s="52" t="e">
        <f t="shared" si="5"/>
        <v>#NUM!</v>
      </c>
      <c r="P17" s="52" t="e">
        <f t="shared" si="26"/>
        <v>#N/A</v>
      </c>
      <c r="Q17" s="52" t="e">
        <f t="shared" si="6"/>
        <v>#NUM!</v>
      </c>
      <c r="R17" s="52" t="e">
        <f t="shared" si="7"/>
        <v>#NUM!</v>
      </c>
      <c r="S17" s="52" t="e">
        <f t="shared" si="8"/>
        <v>#NUM!</v>
      </c>
      <c r="T17" s="52" t="e">
        <f t="shared" si="9"/>
        <v>#NUM!</v>
      </c>
      <c r="U17" s="52" t="e">
        <f t="shared" si="10"/>
        <v>#N/A</v>
      </c>
      <c r="V17" s="52" t="e">
        <f t="shared" si="11"/>
        <v>#NUM!</v>
      </c>
      <c r="W17" s="52" t="e">
        <f t="shared" si="12"/>
        <v>#NUM!</v>
      </c>
      <c r="X17" s="52" t="e">
        <f t="shared" si="13"/>
        <v>#NUM!</v>
      </c>
      <c r="Y17" s="52" t="e">
        <f t="shared" si="14"/>
        <v>#NUM!</v>
      </c>
      <c r="Z17" s="52" t="e">
        <f t="shared" si="15"/>
        <v>#N/A</v>
      </c>
      <c r="AA17" s="52" t="e">
        <f t="shared" si="16"/>
        <v>#NUM!</v>
      </c>
      <c r="AB17" s="52" t="e">
        <f t="shared" si="17"/>
        <v>#NUM!</v>
      </c>
      <c r="AC17" s="52" t="e">
        <f t="shared" si="18"/>
        <v>#NUM!</v>
      </c>
      <c r="AD17" s="52" t="e">
        <f t="shared" si="19"/>
        <v>#NUM!</v>
      </c>
      <c r="AE17" s="52" t="e">
        <f t="shared" si="20"/>
        <v>#NUM!</v>
      </c>
      <c r="AF17" s="52" t="e">
        <f t="shared" si="21"/>
        <v>#N/A</v>
      </c>
      <c r="AG17" s="52" t="e">
        <f t="shared" si="22"/>
        <v>#NUM!</v>
      </c>
      <c r="AH17" s="52" t="e">
        <f t="shared" si="23"/>
        <v>#NUM!</v>
      </c>
      <c r="AI17" s="52" t="e">
        <f t="shared" si="24"/>
        <v>#NUM!</v>
      </c>
      <c r="AJ17" s="52" t="e">
        <f t="shared" si="25"/>
        <v>#N/A</v>
      </c>
    </row>
    <row r="18" spans="1:36" ht="12.95" customHeight="1" x14ac:dyDescent="0.15">
      <c r="A18" s="51"/>
      <c r="B18" s="77"/>
      <c r="C18" s="77"/>
      <c r="D18" s="51"/>
      <c r="E18" s="51"/>
      <c r="F18" s="4" t="str">
        <f t="shared" si="0"/>
        <v/>
      </c>
      <c r="G18" s="47"/>
      <c r="H18" s="51"/>
      <c r="I18" s="51"/>
      <c r="J18" s="1" t="s">
        <v>15</v>
      </c>
      <c r="K18" s="52" t="e">
        <f t="shared" si="1"/>
        <v>#NUM!</v>
      </c>
      <c r="L18" s="52" t="e">
        <f t="shared" si="2"/>
        <v>#NUM!</v>
      </c>
      <c r="M18" s="52" t="e">
        <f t="shared" si="3"/>
        <v>#NUM!</v>
      </c>
      <c r="N18" s="52" t="e">
        <f t="shared" si="4"/>
        <v>#NUM!</v>
      </c>
      <c r="O18" s="52" t="e">
        <f t="shared" si="5"/>
        <v>#NUM!</v>
      </c>
      <c r="P18" s="52" t="e">
        <f t="shared" si="26"/>
        <v>#N/A</v>
      </c>
      <c r="Q18" s="52" t="e">
        <f t="shared" si="6"/>
        <v>#NUM!</v>
      </c>
      <c r="R18" s="52" t="e">
        <f t="shared" si="7"/>
        <v>#NUM!</v>
      </c>
      <c r="S18" s="52" t="e">
        <f t="shared" si="8"/>
        <v>#NUM!</v>
      </c>
      <c r="T18" s="52" t="e">
        <f t="shared" si="9"/>
        <v>#NUM!</v>
      </c>
      <c r="U18" s="52" t="e">
        <f t="shared" si="10"/>
        <v>#N/A</v>
      </c>
      <c r="V18" s="52" t="e">
        <f t="shared" si="11"/>
        <v>#NUM!</v>
      </c>
      <c r="W18" s="52" t="e">
        <f t="shared" si="12"/>
        <v>#NUM!</v>
      </c>
      <c r="X18" s="52" t="e">
        <f t="shared" si="13"/>
        <v>#NUM!</v>
      </c>
      <c r="Y18" s="52" t="e">
        <f t="shared" si="14"/>
        <v>#NUM!</v>
      </c>
      <c r="Z18" s="52" t="e">
        <f t="shared" si="15"/>
        <v>#N/A</v>
      </c>
      <c r="AA18" s="52" t="e">
        <f t="shared" si="16"/>
        <v>#NUM!</v>
      </c>
      <c r="AB18" s="52" t="e">
        <f t="shared" si="17"/>
        <v>#NUM!</v>
      </c>
      <c r="AC18" s="52" t="e">
        <f t="shared" si="18"/>
        <v>#NUM!</v>
      </c>
      <c r="AD18" s="52" t="e">
        <f t="shared" si="19"/>
        <v>#NUM!</v>
      </c>
      <c r="AE18" s="52" t="e">
        <f t="shared" si="20"/>
        <v>#NUM!</v>
      </c>
      <c r="AF18" s="52" t="e">
        <f t="shared" si="21"/>
        <v>#N/A</v>
      </c>
      <c r="AG18" s="52" t="e">
        <f t="shared" si="22"/>
        <v>#NUM!</v>
      </c>
      <c r="AH18" s="52" t="e">
        <f t="shared" si="23"/>
        <v>#NUM!</v>
      </c>
      <c r="AI18" s="52" t="e">
        <f t="shared" si="24"/>
        <v>#NUM!</v>
      </c>
      <c r="AJ18" s="52" t="e">
        <f t="shared" si="25"/>
        <v>#N/A</v>
      </c>
    </row>
    <row r="19" spans="1:36" ht="12.95" customHeight="1" x14ac:dyDescent="0.15">
      <c r="A19" s="51"/>
      <c r="B19" s="77"/>
      <c r="C19" s="77"/>
      <c r="D19" s="51"/>
      <c r="E19" s="51"/>
      <c r="F19" s="4" t="str">
        <f t="shared" si="0"/>
        <v/>
      </c>
      <c r="G19" s="47"/>
      <c r="H19" s="51"/>
      <c r="I19" s="51"/>
      <c r="J19" s="1" t="s">
        <v>15</v>
      </c>
      <c r="K19" s="52" t="e">
        <f t="shared" si="1"/>
        <v>#NUM!</v>
      </c>
      <c r="L19" s="52" t="e">
        <f t="shared" si="2"/>
        <v>#NUM!</v>
      </c>
      <c r="M19" s="52" t="e">
        <f t="shared" si="3"/>
        <v>#NUM!</v>
      </c>
      <c r="N19" s="52" t="e">
        <f t="shared" si="4"/>
        <v>#NUM!</v>
      </c>
      <c r="O19" s="52" t="e">
        <f t="shared" si="5"/>
        <v>#NUM!</v>
      </c>
      <c r="P19" s="52" t="e">
        <f t="shared" si="26"/>
        <v>#N/A</v>
      </c>
      <c r="Q19" s="52" t="e">
        <f t="shared" si="6"/>
        <v>#NUM!</v>
      </c>
      <c r="R19" s="52" t="e">
        <f t="shared" si="7"/>
        <v>#NUM!</v>
      </c>
      <c r="S19" s="52" t="e">
        <f t="shared" si="8"/>
        <v>#NUM!</v>
      </c>
      <c r="T19" s="52" t="e">
        <f t="shared" si="9"/>
        <v>#NUM!</v>
      </c>
      <c r="U19" s="52" t="e">
        <f t="shared" si="10"/>
        <v>#N/A</v>
      </c>
      <c r="V19" s="52" t="e">
        <f t="shared" si="11"/>
        <v>#NUM!</v>
      </c>
      <c r="W19" s="52" t="e">
        <f t="shared" si="12"/>
        <v>#NUM!</v>
      </c>
      <c r="X19" s="52" t="e">
        <f t="shared" si="13"/>
        <v>#NUM!</v>
      </c>
      <c r="Y19" s="52" t="e">
        <f t="shared" si="14"/>
        <v>#NUM!</v>
      </c>
      <c r="Z19" s="52" t="e">
        <f t="shared" si="15"/>
        <v>#N/A</v>
      </c>
      <c r="AA19" s="52" t="e">
        <f t="shared" si="16"/>
        <v>#NUM!</v>
      </c>
      <c r="AB19" s="52" t="e">
        <f t="shared" si="17"/>
        <v>#NUM!</v>
      </c>
      <c r="AC19" s="52" t="e">
        <f t="shared" si="18"/>
        <v>#NUM!</v>
      </c>
      <c r="AD19" s="52" t="e">
        <f t="shared" si="19"/>
        <v>#NUM!</v>
      </c>
      <c r="AE19" s="52" t="e">
        <f t="shared" si="20"/>
        <v>#NUM!</v>
      </c>
      <c r="AF19" s="52" t="e">
        <f t="shared" si="21"/>
        <v>#N/A</v>
      </c>
      <c r="AG19" s="52" t="e">
        <f t="shared" si="22"/>
        <v>#NUM!</v>
      </c>
      <c r="AH19" s="52" t="e">
        <f t="shared" si="23"/>
        <v>#NUM!</v>
      </c>
      <c r="AI19" s="52" t="e">
        <f t="shared" si="24"/>
        <v>#NUM!</v>
      </c>
      <c r="AJ19" s="52" t="e">
        <f t="shared" si="25"/>
        <v>#N/A</v>
      </c>
    </row>
    <row r="20" spans="1:36" ht="12.95" customHeight="1" x14ac:dyDescent="0.15">
      <c r="A20" s="51"/>
      <c r="B20" s="77"/>
      <c r="C20" s="77"/>
      <c r="D20" s="51"/>
      <c r="E20" s="51"/>
      <c r="F20" s="4" t="str">
        <f t="shared" si="0"/>
        <v/>
      </c>
      <c r="G20" s="47"/>
      <c r="H20" s="51"/>
      <c r="I20" s="51"/>
      <c r="J20" s="1" t="s">
        <v>15</v>
      </c>
      <c r="K20" s="52" t="e">
        <f t="shared" si="1"/>
        <v>#NUM!</v>
      </c>
      <c r="L20" s="52" t="e">
        <f t="shared" si="2"/>
        <v>#NUM!</v>
      </c>
      <c r="M20" s="52" t="e">
        <f t="shared" si="3"/>
        <v>#NUM!</v>
      </c>
      <c r="N20" s="52" t="e">
        <f t="shared" si="4"/>
        <v>#NUM!</v>
      </c>
      <c r="O20" s="52" t="e">
        <f t="shared" si="5"/>
        <v>#NUM!</v>
      </c>
      <c r="P20" s="52" t="e">
        <f t="shared" si="26"/>
        <v>#N/A</v>
      </c>
      <c r="Q20" s="52" t="e">
        <f t="shared" si="6"/>
        <v>#NUM!</v>
      </c>
      <c r="R20" s="52" t="e">
        <f t="shared" si="7"/>
        <v>#NUM!</v>
      </c>
      <c r="S20" s="52" t="e">
        <f t="shared" si="8"/>
        <v>#NUM!</v>
      </c>
      <c r="T20" s="52" t="e">
        <f t="shared" si="9"/>
        <v>#NUM!</v>
      </c>
      <c r="U20" s="52" t="e">
        <f t="shared" si="10"/>
        <v>#N/A</v>
      </c>
      <c r="V20" s="52" t="e">
        <f t="shared" si="11"/>
        <v>#NUM!</v>
      </c>
      <c r="W20" s="52" t="e">
        <f t="shared" si="12"/>
        <v>#NUM!</v>
      </c>
      <c r="X20" s="52" t="e">
        <f t="shared" si="13"/>
        <v>#NUM!</v>
      </c>
      <c r="Y20" s="52" t="e">
        <f t="shared" si="14"/>
        <v>#NUM!</v>
      </c>
      <c r="Z20" s="52" t="e">
        <f t="shared" si="15"/>
        <v>#N/A</v>
      </c>
      <c r="AA20" s="52" t="e">
        <f t="shared" si="16"/>
        <v>#NUM!</v>
      </c>
      <c r="AB20" s="52" t="e">
        <f t="shared" si="17"/>
        <v>#NUM!</v>
      </c>
      <c r="AC20" s="52" t="e">
        <f t="shared" si="18"/>
        <v>#NUM!</v>
      </c>
      <c r="AD20" s="52" t="e">
        <f t="shared" si="19"/>
        <v>#NUM!</v>
      </c>
      <c r="AE20" s="52" t="e">
        <f t="shared" si="20"/>
        <v>#NUM!</v>
      </c>
      <c r="AF20" s="52" t="e">
        <f t="shared" si="21"/>
        <v>#N/A</v>
      </c>
      <c r="AG20" s="52" t="e">
        <f t="shared" si="22"/>
        <v>#NUM!</v>
      </c>
      <c r="AH20" s="52" t="e">
        <f t="shared" si="23"/>
        <v>#NUM!</v>
      </c>
      <c r="AI20" s="52" t="e">
        <f t="shared" si="24"/>
        <v>#NUM!</v>
      </c>
      <c r="AJ20" s="52" t="e">
        <f t="shared" si="25"/>
        <v>#N/A</v>
      </c>
    </row>
    <row r="21" spans="1:36" ht="12.95" customHeight="1" x14ac:dyDescent="0.15">
      <c r="A21" s="51"/>
      <c r="B21" s="77"/>
      <c r="C21" s="77"/>
      <c r="D21" s="51"/>
      <c r="E21" s="51"/>
      <c r="F21" s="4" t="str">
        <f t="shared" si="0"/>
        <v/>
      </c>
      <c r="G21" s="47"/>
      <c r="H21" s="51"/>
      <c r="I21" s="51"/>
      <c r="J21" s="1" t="s">
        <v>15</v>
      </c>
      <c r="K21" s="52" t="e">
        <f t="shared" si="1"/>
        <v>#NUM!</v>
      </c>
      <c r="L21" s="52" t="e">
        <f t="shared" si="2"/>
        <v>#NUM!</v>
      </c>
      <c r="M21" s="52" t="e">
        <f t="shared" si="3"/>
        <v>#NUM!</v>
      </c>
      <c r="N21" s="52" t="e">
        <f t="shared" si="4"/>
        <v>#NUM!</v>
      </c>
      <c r="O21" s="52" t="e">
        <f t="shared" si="5"/>
        <v>#NUM!</v>
      </c>
      <c r="P21" s="52" t="e">
        <f t="shared" si="26"/>
        <v>#N/A</v>
      </c>
      <c r="Q21" s="52" t="e">
        <f t="shared" si="6"/>
        <v>#NUM!</v>
      </c>
      <c r="R21" s="52" t="e">
        <f t="shared" si="7"/>
        <v>#NUM!</v>
      </c>
      <c r="S21" s="52" t="e">
        <f t="shared" si="8"/>
        <v>#NUM!</v>
      </c>
      <c r="T21" s="52" t="e">
        <f t="shared" si="9"/>
        <v>#NUM!</v>
      </c>
      <c r="U21" s="52" t="e">
        <f t="shared" si="10"/>
        <v>#N/A</v>
      </c>
      <c r="V21" s="52" t="e">
        <f t="shared" si="11"/>
        <v>#NUM!</v>
      </c>
      <c r="W21" s="52" t="e">
        <f t="shared" si="12"/>
        <v>#NUM!</v>
      </c>
      <c r="X21" s="52" t="e">
        <f t="shared" si="13"/>
        <v>#NUM!</v>
      </c>
      <c r="Y21" s="52" t="e">
        <f t="shared" si="14"/>
        <v>#NUM!</v>
      </c>
      <c r="Z21" s="52" t="e">
        <f t="shared" si="15"/>
        <v>#N/A</v>
      </c>
      <c r="AA21" s="52" t="e">
        <f t="shared" si="16"/>
        <v>#NUM!</v>
      </c>
      <c r="AB21" s="52" t="e">
        <f t="shared" si="17"/>
        <v>#NUM!</v>
      </c>
      <c r="AC21" s="52" t="e">
        <f t="shared" si="18"/>
        <v>#NUM!</v>
      </c>
      <c r="AD21" s="52" t="e">
        <f t="shared" si="19"/>
        <v>#NUM!</v>
      </c>
      <c r="AE21" s="52" t="e">
        <f t="shared" si="20"/>
        <v>#NUM!</v>
      </c>
      <c r="AF21" s="52" t="e">
        <f t="shared" si="21"/>
        <v>#N/A</v>
      </c>
      <c r="AG21" s="52" t="e">
        <f t="shared" si="22"/>
        <v>#NUM!</v>
      </c>
      <c r="AH21" s="52" t="e">
        <f t="shared" si="23"/>
        <v>#NUM!</v>
      </c>
      <c r="AI21" s="52" t="e">
        <f t="shared" si="24"/>
        <v>#NUM!</v>
      </c>
      <c r="AJ21" s="52" t="e">
        <f t="shared" si="25"/>
        <v>#N/A</v>
      </c>
    </row>
    <row r="22" spans="1:36" ht="12.95" customHeight="1" x14ac:dyDescent="0.15">
      <c r="A22" s="51"/>
      <c r="B22" s="77"/>
      <c r="C22" s="77"/>
      <c r="D22" s="51"/>
      <c r="E22" s="51"/>
      <c r="F22" s="4" t="str">
        <f t="shared" si="0"/>
        <v/>
      </c>
      <c r="G22" s="47"/>
      <c r="H22" s="51"/>
      <c r="I22" s="51"/>
      <c r="J22" s="1" t="s">
        <v>15</v>
      </c>
      <c r="K22" s="52" t="e">
        <f t="shared" si="1"/>
        <v>#NUM!</v>
      </c>
      <c r="L22" s="52" t="e">
        <f t="shared" si="2"/>
        <v>#NUM!</v>
      </c>
      <c r="M22" s="52" t="e">
        <f t="shared" si="3"/>
        <v>#NUM!</v>
      </c>
      <c r="N22" s="52" t="e">
        <f t="shared" si="4"/>
        <v>#NUM!</v>
      </c>
      <c r="O22" s="52" t="e">
        <f t="shared" si="5"/>
        <v>#NUM!</v>
      </c>
      <c r="P22" s="52" t="e">
        <f t="shared" si="26"/>
        <v>#N/A</v>
      </c>
      <c r="Q22" s="52" t="e">
        <f t="shared" si="6"/>
        <v>#NUM!</v>
      </c>
      <c r="R22" s="52" t="e">
        <f t="shared" si="7"/>
        <v>#NUM!</v>
      </c>
      <c r="S22" s="52" t="e">
        <f t="shared" si="8"/>
        <v>#NUM!</v>
      </c>
      <c r="T22" s="52" t="e">
        <f t="shared" si="9"/>
        <v>#NUM!</v>
      </c>
      <c r="U22" s="52" t="e">
        <f t="shared" si="10"/>
        <v>#N/A</v>
      </c>
      <c r="V22" s="52" t="e">
        <f t="shared" si="11"/>
        <v>#NUM!</v>
      </c>
      <c r="W22" s="52" t="e">
        <f t="shared" si="12"/>
        <v>#NUM!</v>
      </c>
      <c r="X22" s="52" t="e">
        <f t="shared" si="13"/>
        <v>#NUM!</v>
      </c>
      <c r="Y22" s="52" t="e">
        <f t="shared" si="14"/>
        <v>#NUM!</v>
      </c>
      <c r="Z22" s="52" t="e">
        <f t="shared" si="15"/>
        <v>#N/A</v>
      </c>
      <c r="AA22" s="52" t="e">
        <f t="shared" si="16"/>
        <v>#NUM!</v>
      </c>
      <c r="AB22" s="52" t="e">
        <f t="shared" si="17"/>
        <v>#NUM!</v>
      </c>
      <c r="AC22" s="52" t="e">
        <f t="shared" si="18"/>
        <v>#NUM!</v>
      </c>
      <c r="AD22" s="52" t="e">
        <f t="shared" si="19"/>
        <v>#NUM!</v>
      </c>
      <c r="AE22" s="52" t="e">
        <f t="shared" si="20"/>
        <v>#NUM!</v>
      </c>
      <c r="AF22" s="52" t="e">
        <f t="shared" si="21"/>
        <v>#N/A</v>
      </c>
      <c r="AG22" s="52" t="e">
        <f t="shared" si="22"/>
        <v>#NUM!</v>
      </c>
      <c r="AH22" s="52" t="e">
        <f t="shared" si="23"/>
        <v>#NUM!</v>
      </c>
      <c r="AI22" s="52" t="e">
        <f t="shared" si="24"/>
        <v>#NUM!</v>
      </c>
      <c r="AJ22" s="52" t="e">
        <f t="shared" si="25"/>
        <v>#N/A</v>
      </c>
    </row>
    <row r="23" spans="1:36" ht="12.95" customHeight="1" x14ac:dyDescent="0.15">
      <c r="A23" s="51"/>
      <c r="B23" s="77"/>
      <c r="C23" s="77"/>
      <c r="D23" s="51"/>
      <c r="E23" s="51"/>
      <c r="F23" s="4" t="str">
        <f t="shared" si="0"/>
        <v/>
      </c>
      <c r="G23" s="47"/>
      <c r="H23" s="51"/>
      <c r="I23" s="51"/>
      <c r="J23" s="1" t="s">
        <v>15</v>
      </c>
      <c r="K23" s="52" t="e">
        <f t="shared" si="1"/>
        <v>#NUM!</v>
      </c>
      <c r="L23" s="52" t="e">
        <f t="shared" si="2"/>
        <v>#NUM!</v>
      </c>
      <c r="M23" s="52" t="e">
        <f t="shared" si="3"/>
        <v>#NUM!</v>
      </c>
      <c r="N23" s="52" t="e">
        <f t="shared" si="4"/>
        <v>#NUM!</v>
      </c>
      <c r="O23" s="52" t="e">
        <f t="shared" si="5"/>
        <v>#NUM!</v>
      </c>
      <c r="P23" s="52" t="e">
        <f t="shared" si="26"/>
        <v>#N/A</v>
      </c>
      <c r="Q23" s="52" t="e">
        <f t="shared" si="6"/>
        <v>#NUM!</v>
      </c>
      <c r="R23" s="52" t="e">
        <f t="shared" si="7"/>
        <v>#NUM!</v>
      </c>
      <c r="S23" s="52" t="e">
        <f t="shared" si="8"/>
        <v>#NUM!</v>
      </c>
      <c r="T23" s="52" t="e">
        <f t="shared" si="9"/>
        <v>#NUM!</v>
      </c>
      <c r="U23" s="52" t="e">
        <f t="shared" si="10"/>
        <v>#N/A</v>
      </c>
      <c r="V23" s="52" t="e">
        <f t="shared" si="11"/>
        <v>#NUM!</v>
      </c>
      <c r="W23" s="52" t="e">
        <f t="shared" si="12"/>
        <v>#NUM!</v>
      </c>
      <c r="X23" s="52" t="e">
        <f t="shared" si="13"/>
        <v>#NUM!</v>
      </c>
      <c r="Y23" s="52" t="e">
        <f t="shared" si="14"/>
        <v>#NUM!</v>
      </c>
      <c r="Z23" s="52" t="e">
        <f t="shared" si="15"/>
        <v>#N/A</v>
      </c>
      <c r="AA23" s="52" t="e">
        <f t="shared" si="16"/>
        <v>#NUM!</v>
      </c>
      <c r="AB23" s="52" t="e">
        <f t="shared" si="17"/>
        <v>#NUM!</v>
      </c>
      <c r="AC23" s="52" t="e">
        <f t="shared" si="18"/>
        <v>#NUM!</v>
      </c>
      <c r="AD23" s="52" t="e">
        <f t="shared" si="19"/>
        <v>#NUM!</v>
      </c>
      <c r="AE23" s="52" t="e">
        <f t="shared" si="20"/>
        <v>#NUM!</v>
      </c>
      <c r="AF23" s="52" t="e">
        <f t="shared" si="21"/>
        <v>#N/A</v>
      </c>
      <c r="AG23" s="52" t="e">
        <f t="shared" si="22"/>
        <v>#NUM!</v>
      </c>
      <c r="AH23" s="52" t="e">
        <f t="shared" si="23"/>
        <v>#NUM!</v>
      </c>
      <c r="AI23" s="52" t="e">
        <f t="shared" si="24"/>
        <v>#NUM!</v>
      </c>
      <c r="AJ23" s="52" t="e">
        <f t="shared" si="25"/>
        <v>#N/A</v>
      </c>
    </row>
    <row r="24" spans="1:36" ht="12.95" customHeight="1" x14ac:dyDescent="0.15">
      <c r="A24" s="51"/>
      <c r="B24" s="77"/>
      <c r="C24" s="77"/>
      <c r="D24" s="51"/>
      <c r="E24" s="51"/>
      <c r="F24" s="4" t="str">
        <f t="shared" si="0"/>
        <v/>
      </c>
      <c r="G24" s="47"/>
      <c r="H24" s="51"/>
      <c r="I24" s="51"/>
      <c r="J24" s="1" t="s">
        <v>15</v>
      </c>
      <c r="K24" s="52" t="e">
        <f t="shared" si="1"/>
        <v>#NUM!</v>
      </c>
      <c r="L24" s="52" t="e">
        <f t="shared" si="2"/>
        <v>#NUM!</v>
      </c>
      <c r="M24" s="52" t="e">
        <f t="shared" si="3"/>
        <v>#NUM!</v>
      </c>
      <c r="N24" s="52" t="e">
        <f t="shared" si="4"/>
        <v>#NUM!</v>
      </c>
      <c r="O24" s="52" t="e">
        <f t="shared" si="5"/>
        <v>#NUM!</v>
      </c>
      <c r="P24" s="52" t="e">
        <f t="shared" si="26"/>
        <v>#N/A</v>
      </c>
      <c r="Q24" s="52" t="e">
        <f t="shared" si="6"/>
        <v>#NUM!</v>
      </c>
      <c r="R24" s="52" t="e">
        <f t="shared" si="7"/>
        <v>#NUM!</v>
      </c>
      <c r="S24" s="52" t="e">
        <f t="shared" si="8"/>
        <v>#NUM!</v>
      </c>
      <c r="T24" s="52" t="e">
        <f t="shared" si="9"/>
        <v>#NUM!</v>
      </c>
      <c r="U24" s="52" t="e">
        <f t="shared" si="10"/>
        <v>#N/A</v>
      </c>
      <c r="V24" s="52" t="e">
        <f t="shared" si="11"/>
        <v>#NUM!</v>
      </c>
      <c r="W24" s="52" t="e">
        <f t="shared" si="12"/>
        <v>#NUM!</v>
      </c>
      <c r="X24" s="52" t="e">
        <f t="shared" si="13"/>
        <v>#NUM!</v>
      </c>
      <c r="Y24" s="52" t="e">
        <f t="shared" si="14"/>
        <v>#NUM!</v>
      </c>
      <c r="Z24" s="52" t="e">
        <f t="shared" si="15"/>
        <v>#N/A</v>
      </c>
      <c r="AA24" s="52" t="e">
        <f t="shared" si="16"/>
        <v>#NUM!</v>
      </c>
      <c r="AB24" s="52" t="e">
        <f t="shared" si="17"/>
        <v>#NUM!</v>
      </c>
      <c r="AC24" s="52" t="e">
        <f t="shared" si="18"/>
        <v>#NUM!</v>
      </c>
      <c r="AD24" s="52" t="e">
        <f t="shared" si="19"/>
        <v>#NUM!</v>
      </c>
      <c r="AE24" s="52" t="e">
        <f t="shared" si="20"/>
        <v>#NUM!</v>
      </c>
      <c r="AF24" s="52" t="e">
        <f t="shared" si="21"/>
        <v>#N/A</v>
      </c>
      <c r="AG24" s="52" t="e">
        <f t="shared" si="22"/>
        <v>#NUM!</v>
      </c>
      <c r="AH24" s="52" t="e">
        <f t="shared" si="23"/>
        <v>#NUM!</v>
      </c>
      <c r="AI24" s="52" t="e">
        <f t="shared" si="24"/>
        <v>#NUM!</v>
      </c>
      <c r="AJ24" s="52" t="e">
        <f t="shared" si="25"/>
        <v>#N/A</v>
      </c>
    </row>
    <row r="25" spans="1:36" ht="12.95" customHeight="1" x14ac:dyDescent="0.15">
      <c r="A25" s="51"/>
      <c r="B25" s="77"/>
      <c r="C25" s="77"/>
      <c r="D25" s="51"/>
      <c r="E25" s="51"/>
      <c r="F25" s="4" t="str">
        <f t="shared" si="0"/>
        <v/>
      </c>
      <c r="G25" s="47"/>
      <c r="H25" s="51"/>
      <c r="I25" s="51"/>
      <c r="J25" s="1" t="s">
        <v>15</v>
      </c>
      <c r="K25" s="52" t="e">
        <f t="shared" si="1"/>
        <v>#NUM!</v>
      </c>
      <c r="L25" s="52" t="e">
        <f t="shared" si="2"/>
        <v>#NUM!</v>
      </c>
      <c r="M25" s="52" t="e">
        <f t="shared" si="3"/>
        <v>#NUM!</v>
      </c>
      <c r="N25" s="52" t="e">
        <f t="shared" si="4"/>
        <v>#NUM!</v>
      </c>
      <c r="O25" s="52" t="e">
        <f t="shared" si="5"/>
        <v>#NUM!</v>
      </c>
      <c r="P25" s="52" t="e">
        <f t="shared" si="26"/>
        <v>#N/A</v>
      </c>
      <c r="Q25" s="52" t="e">
        <f t="shared" si="6"/>
        <v>#NUM!</v>
      </c>
      <c r="R25" s="52" t="e">
        <f t="shared" si="7"/>
        <v>#NUM!</v>
      </c>
      <c r="S25" s="52" t="e">
        <f t="shared" si="8"/>
        <v>#NUM!</v>
      </c>
      <c r="T25" s="52" t="e">
        <f t="shared" si="9"/>
        <v>#NUM!</v>
      </c>
      <c r="U25" s="52" t="e">
        <f t="shared" si="10"/>
        <v>#N/A</v>
      </c>
      <c r="V25" s="52" t="e">
        <f t="shared" si="11"/>
        <v>#NUM!</v>
      </c>
      <c r="W25" s="52" t="e">
        <f t="shared" si="12"/>
        <v>#NUM!</v>
      </c>
      <c r="X25" s="52" t="e">
        <f t="shared" si="13"/>
        <v>#NUM!</v>
      </c>
      <c r="Y25" s="52" t="e">
        <f t="shared" si="14"/>
        <v>#NUM!</v>
      </c>
      <c r="Z25" s="52" t="e">
        <f t="shared" si="15"/>
        <v>#N/A</v>
      </c>
      <c r="AA25" s="52" t="e">
        <f t="shared" si="16"/>
        <v>#NUM!</v>
      </c>
      <c r="AB25" s="52" t="e">
        <f t="shared" si="17"/>
        <v>#NUM!</v>
      </c>
      <c r="AC25" s="52" t="e">
        <f t="shared" si="18"/>
        <v>#NUM!</v>
      </c>
      <c r="AD25" s="52" t="e">
        <f t="shared" si="19"/>
        <v>#NUM!</v>
      </c>
      <c r="AE25" s="52" t="e">
        <f t="shared" si="20"/>
        <v>#NUM!</v>
      </c>
      <c r="AF25" s="52" t="e">
        <f t="shared" si="21"/>
        <v>#N/A</v>
      </c>
      <c r="AG25" s="52" t="e">
        <f t="shared" si="22"/>
        <v>#NUM!</v>
      </c>
      <c r="AH25" s="52" t="e">
        <f t="shared" si="23"/>
        <v>#NUM!</v>
      </c>
      <c r="AI25" s="52" t="e">
        <f t="shared" si="24"/>
        <v>#NUM!</v>
      </c>
      <c r="AJ25" s="52" t="e">
        <f t="shared" si="25"/>
        <v>#N/A</v>
      </c>
    </row>
    <row r="26" spans="1:36" ht="12.95" customHeight="1" x14ac:dyDescent="0.15">
      <c r="A26" s="51"/>
      <c r="B26" s="77"/>
      <c r="C26" s="77"/>
      <c r="D26" s="51"/>
      <c r="E26" s="51"/>
      <c r="F26" s="4" t="str">
        <f t="shared" si="0"/>
        <v/>
      </c>
      <c r="G26" s="47"/>
      <c r="H26" s="51"/>
      <c r="I26" s="51"/>
      <c r="J26" s="1" t="s">
        <v>15</v>
      </c>
      <c r="K26" s="52" t="e">
        <f t="shared" si="1"/>
        <v>#NUM!</v>
      </c>
      <c r="L26" s="52" t="e">
        <f t="shared" si="2"/>
        <v>#NUM!</v>
      </c>
      <c r="M26" s="52" t="e">
        <f t="shared" si="3"/>
        <v>#NUM!</v>
      </c>
      <c r="N26" s="52" t="e">
        <f t="shared" si="4"/>
        <v>#NUM!</v>
      </c>
      <c r="O26" s="52" t="e">
        <f t="shared" si="5"/>
        <v>#NUM!</v>
      </c>
      <c r="P26" s="52" t="e">
        <f t="shared" si="26"/>
        <v>#N/A</v>
      </c>
      <c r="Q26" s="52" t="e">
        <f t="shared" si="6"/>
        <v>#NUM!</v>
      </c>
      <c r="R26" s="52" t="e">
        <f t="shared" si="7"/>
        <v>#NUM!</v>
      </c>
      <c r="S26" s="52" t="e">
        <f t="shared" si="8"/>
        <v>#NUM!</v>
      </c>
      <c r="T26" s="52" t="e">
        <f t="shared" si="9"/>
        <v>#NUM!</v>
      </c>
      <c r="U26" s="52" t="e">
        <f t="shared" si="10"/>
        <v>#N/A</v>
      </c>
      <c r="V26" s="52" t="e">
        <f t="shared" si="11"/>
        <v>#NUM!</v>
      </c>
      <c r="W26" s="52" t="e">
        <f t="shared" si="12"/>
        <v>#NUM!</v>
      </c>
      <c r="X26" s="52" t="e">
        <f t="shared" si="13"/>
        <v>#NUM!</v>
      </c>
      <c r="Y26" s="52" t="e">
        <f t="shared" si="14"/>
        <v>#NUM!</v>
      </c>
      <c r="Z26" s="52" t="e">
        <f t="shared" si="15"/>
        <v>#N/A</v>
      </c>
      <c r="AA26" s="52" t="e">
        <f t="shared" si="16"/>
        <v>#NUM!</v>
      </c>
      <c r="AB26" s="52" t="e">
        <f t="shared" si="17"/>
        <v>#NUM!</v>
      </c>
      <c r="AC26" s="52" t="e">
        <f t="shared" si="18"/>
        <v>#NUM!</v>
      </c>
      <c r="AD26" s="52" t="e">
        <f t="shared" si="19"/>
        <v>#NUM!</v>
      </c>
      <c r="AE26" s="52" t="e">
        <f t="shared" si="20"/>
        <v>#NUM!</v>
      </c>
      <c r="AF26" s="52" t="e">
        <f t="shared" si="21"/>
        <v>#N/A</v>
      </c>
      <c r="AG26" s="52" t="e">
        <f t="shared" si="22"/>
        <v>#NUM!</v>
      </c>
      <c r="AH26" s="52" t="e">
        <f t="shared" si="23"/>
        <v>#NUM!</v>
      </c>
      <c r="AI26" s="52" t="e">
        <f t="shared" si="24"/>
        <v>#NUM!</v>
      </c>
      <c r="AJ26" s="52" t="e">
        <f t="shared" si="25"/>
        <v>#N/A</v>
      </c>
    </row>
    <row r="27" spans="1:36" ht="12.95" customHeight="1" x14ac:dyDescent="0.15">
      <c r="A27" s="51"/>
      <c r="B27" s="77"/>
      <c r="C27" s="77"/>
      <c r="D27" s="51"/>
      <c r="E27" s="51"/>
      <c r="F27" s="4" t="str">
        <f t="shared" si="0"/>
        <v/>
      </c>
      <c r="G27" s="47"/>
      <c r="H27" s="51"/>
      <c r="I27" s="51"/>
      <c r="J27" s="1" t="s">
        <v>15</v>
      </c>
      <c r="K27" s="52" t="e">
        <f t="shared" si="1"/>
        <v>#NUM!</v>
      </c>
      <c r="L27" s="52" t="e">
        <f t="shared" si="2"/>
        <v>#NUM!</v>
      </c>
      <c r="M27" s="52" t="e">
        <f t="shared" si="3"/>
        <v>#NUM!</v>
      </c>
      <c r="N27" s="52" t="e">
        <f t="shared" si="4"/>
        <v>#NUM!</v>
      </c>
      <c r="O27" s="52" t="e">
        <f t="shared" si="5"/>
        <v>#NUM!</v>
      </c>
      <c r="P27" s="52" t="e">
        <f t="shared" si="26"/>
        <v>#N/A</v>
      </c>
      <c r="Q27" s="52" t="e">
        <f t="shared" si="6"/>
        <v>#NUM!</v>
      </c>
      <c r="R27" s="52" t="e">
        <f t="shared" si="7"/>
        <v>#NUM!</v>
      </c>
      <c r="S27" s="52" t="e">
        <f t="shared" si="8"/>
        <v>#NUM!</v>
      </c>
      <c r="T27" s="52" t="e">
        <f t="shared" si="9"/>
        <v>#NUM!</v>
      </c>
      <c r="U27" s="52" t="e">
        <f t="shared" si="10"/>
        <v>#N/A</v>
      </c>
      <c r="V27" s="52" t="e">
        <f t="shared" si="11"/>
        <v>#NUM!</v>
      </c>
      <c r="W27" s="52" t="e">
        <f t="shared" si="12"/>
        <v>#NUM!</v>
      </c>
      <c r="X27" s="52" t="e">
        <f t="shared" si="13"/>
        <v>#NUM!</v>
      </c>
      <c r="Y27" s="52" t="e">
        <f t="shared" si="14"/>
        <v>#NUM!</v>
      </c>
      <c r="Z27" s="52" t="e">
        <f t="shared" si="15"/>
        <v>#N/A</v>
      </c>
      <c r="AA27" s="52" t="e">
        <f t="shared" si="16"/>
        <v>#NUM!</v>
      </c>
      <c r="AB27" s="52" t="e">
        <f t="shared" si="17"/>
        <v>#NUM!</v>
      </c>
      <c r="AC27" s="52" t="e">
        <f t="shared" si="18"/>
        <v>#NUM!</v>
      </c>
      <c r="AD27" s="52" t="e">
        <f t="shared" si="19"/>
        <v>#NUM!</v>
      </c>
      <c r="AE27" s="52" t="e">
        <f t="shared" si="20"/>
        <v>#NUM!</v>
      </c>
      <c r="AF27" s="52" t="e">
        <f t="shared" si="21"/>
        <v>#N/A</v>
      </c>
      <c r="AG27" s="52" t="e">
        <f t="shared" si="22"/>
        <v>#NUM!</v>
      </c>
      <c r="AH27" s="52" t="e">
        <f t="shared" si="23"/>
        <v>#NUM!</v>
      </c>
      <c r="AI27" s="52" t="e">
        <f t="shared" si="24"/>
        <v>#NUM!</v>
      </c>
      <c r="AJ27" s="52" t="e">
        <f t="shared" si="25"/>
        <v>#N/A</v>
      </c>
    </row>
    <row r="28" spans="1:36" ht="12.95" customHeight="1" x14ac:dyDescent="0.15">
      <c r="A28" s="51"/>
      <c r="B28" s="77"/>
      <c r="C28" s="77"/>
      <c r="D28" s="51"/>
      <c r="E28" s="51"/>
      <c r="F28" s="4" t="str">
        <f t="shared" si="0"/>
        <v/>
      </c>
      <c r="G28" s="51"/>
      <c r="H28" s="51"/>
      <c r="I28" s="51"/>
      <c r="J28" s="1" t="s">
        <v>15</v>
      </c>
      <c r="K28" s="52" t="e">
        <f t="shared" si="1"/>
        <v>#NUM!</v>
      </c>
      <c r="L28" s="52" t="e">
        <f t="shared" si="2"/>
        <v>#NUM!</v>
      </c>
      <c r="M28" s="52" t="e">
        <f t="shared" si="3"/>
        <v>#NUM!</v>
      </c>
      <c r="N28" s="8" t="e">
        <f t="shared" si="4"/>
        <v>#NUM!</v>
      </c>
      <c r="O28" s="52" t="e">
        <f t="shared" si="5"/>
        <v>#NUM!</v>
      </c>
      <c r="P28" s="52" t="e">
        <f t="shared" si="26"/>
        <v>#N/A</v>
      </c>
      <c r="Q28" s="52" t="e">
        <f t="shared" si="6"/>
        <v>#NUM!</v>
      </c>
      <c r="R28" s="52" t="e">
        <f t="shared" si="7"/>
        <v>#NUM!</v>
      </c>
      <c r="S28" s="52" t="e">
        <f t="shared" si="8"/>
        <v>#NUM!</v>
      </c>
      <c r="T28" s="52" t="e">
        <f t="shared" si="9"/>
        <v>#NUM!</v>
      </c>
      <c r="U28" s="52" t="e">
        <f t="shared" si="10"/>
        <v>#N/A</v>
      </c>
      <c r="V28" s="52" t="e">
        <f t="shared" si="11"/>
        <v>#NUM!</v>
      </c>
      <c r="W28" s="52" t="e">
        <f t="shared" si="12"/>
        <v>#NUM!</v>
      </c>
      <c r="X28" s="52" t="e">
        <f t="shared" si="13"/>
        <v>#NUM!</v>
      </c>
      <c r="Y28" s="52" t="e">
        <f t="shared" si="14"/>
        <v>#NUM!</v>
      </c>
      <c r="Z28" s="52" t="e">
        <f t="shared" si="15"/>
        <v>#N/A</v>
      </c>
      <c r="AA28" s="52" t="e">
        <f t="shared" si="16"/>
        <v>#NUM!</v>
      </c>
      <c r="AB28" s="52" t="e">
        <f t="shared" si="17"/>
        <v>#NUM!</v>
      </c>
      <c r="AC28" s="52" t="e">
        <f t="shared" si="18"/>
        <v>#NUM!</v>
      </c>
      <c r="AD28" s="52" t="e">
        <f t="shared" si="19"/>
        <v>#NUM!</v>
      </c>
      <c r="AE28" s="52" t="e">
        <f t="shared" si="20"/>
        <v>#NUM!</v>
      </c>
      <c r="AF28" s="52" t="e">
        <f t="shared" si="21"/>
        <v>#N/A</v>
      </c>
      <c r="AG28" s="52" t="e">
        <f t="shared" si="22"/>
        <v>#NUM!</v>
      </c>
      <c r="AH28" s="52" t="e">
        <f t="shared" si="23"/>
        <v>#NUM!</v>
      </c>
      <c r="AI28" s="52" t="e">
        <f t="shared" si="24"/>
        <v>#NUM!</v>
      </c>
      <c r="AJ28" s="52" t="e">
        <f t="shared" si="25"/>
        <v>#N/A</v>
      </c>
    </row>
    <row r="29" spans="1:36" ht="12.95" customHeight="1" x14ac:dyDescent="0.15">
      <c r="A29" s="51"/>
      <c r="B29" s="77"/>
      <c r="C29" s="77"/>
      <c r="D29" s="51"/>
      <c r="E29" s="51"/>
      <c r="F29" s="4" t="str">
        <f t="shared" si="0"/>
        <v/>
      </c>
      <c r="G29" s="51"/>
      <c r="H29" s="51"/>
      <c r="I29" s="51"/>
      <c r="J29" s="1" t="s">
        <v>15</v>
      </c>
      <c r="K29" s="52" t="e">
        <f t="shared" si="1"/>
        <v>#NUM!</v>
      </c>
      <c r="L29" s="52" t="e">
        <f t="shared" si="2"/>
        <v>#NUM!</v>
      </c>
      <c r="M29" s="52" t="e">
        <f t="shared" si="3"/>
        <v>#NUM!</v>
      </c>
      <c r="N29" s="52" t="e">
        <f t="shared" si="4"/>
        <v>#NUM!</v>
      </c>
      <c r="O29" s="52" t="e">
        <f t="shared" si="5"/>
        <v>#NUM!</v>
      </c>
      <c r="P29" s="52" t="e">
        <f t="shared" si="26"/>
        <v>#N/A</v>
      </c>
      <c r="Q29" s="52" t="e">
        <f t="shared" si="6"/>
        <v>#NUM!</v>
      </c>
      <c r="R29" s="52" t="e">
        <f t="shared" si="7"/>
        <v>#NUM!</v>
      </c>
      <c r="S29" s="52" t="e">
        <f t="shared" si="8"/>
        <v>#NUM!</v>
      </c>
      <c r="T29" s="52" t="e">
        <f t="shared" si="9"/>
        <v>#NUM!</v>
      </c>
      <c r="U29" s="52" t="e">
        <f t="shared" si="10"/>
        <v>#N/A</v>
      </c>
      <c r="V29" s="52" t="e">
        <f t="shared" si="11"/>
        <v>#NUM!</v>
      </c>
      <c r="W29" s="52" t="e">
        <f t="shared" si="12"/>
        <v>#NUM!</v>
      </c>
      <c r="X29" s="52" t="e">
        <f t="shared" si="13"/>
        <v>#NUM!</v>
      </c>
      <c r="Y29" s="52" t="e">
        <f t="shared" si="14"/>
        <v>#NUM!</v>
      </c>
      <c r="Z29" s="52" t="e">
        <f t="shared" si="15"/>
        <v>#N/A</v>
      </c>
      <c r="AA29" s="52" t="e">
        <f t="shared" si="16"/>
        <v>#NUM!</v>
      </c>
      <c r="AB29" s="52" t="e">
        <f t="shared" si="17"/>
        <v>#NUM!</v>
      </c>
      <c r="AC29" s="52" t="e">
        <f t="shared" si="18"/>
        <v>#NUM!</v>
      </c>
      <c r="AD29" s="52" t="e">
        <f t="shared" si="19"/>
        <v>#NUM!</v>
      </c>
      <c r="AE29" s="52" t="e">
        <f t="shared" si="20"/>
        <v>#NUM!</v>
      </c>
      <c r="AF29" s="52" t="e">
        <f t="shared" si="21"/>
        <v>#N/A</v>
      </c>
      <c r="AG29" s="52" t="e">
        <f t="shared" si="22"/>
        <v>#NUM!</v>
      </c>
      <c r="AH29" s="52" t="e">
        <f t="shared" si="23"/>
        <v>#NUM!</v>
      </c>
      <c r="AI29" s="52" t="e">
        <f t="shared" si="24"/>
        <v>#NUM!</v>
      </c>
      <c r="AJ29" s="52" t="e">
        <f t="shared" si="25"/>
        <v>#N/A</v>
      </c>
    </row>
    <row r="30" spans="1:36" ht="12.95" customHeight="1" x14ac:dyDescent="0.15">
      <c r="A30" s="51"/>
      <c r="B30" s="77"/>
      <c r="C30" s="77"/>
      <c r="D30" s="51"/>
      <c r="E30" s="51"/>
      <c r="F30" s="4" t="str">
        <f t="shared" si="0"/>
        <v/>
      </c>
      <c r="G30" s="6"/>
      <c r="H30" s="51"/>
      <c r="I30" s="51"/>
      <c r="J30" s="1" t="s">
        <v>15</v>
      </c>
      <c r="K30" s="52" t="e">
        <f t="shared" si="1"/>
        <v>#NUM!</v>
      </c>
      <c r="L30" s="52" t="e">
        <f t="shared" si="2"/>
        <v>#NUM!</v>
      </c>
      <c r="M30" s="52" t="e">
        <f t="shared" si="3"/>
        <v>#NUM!</v>
      </c>
      <c r="N30" s="52" t="e">
        <f t="shared" si="4"/>
        <v>#NUM!</v>
      </c>
      <c r="O30" s="52" t="e">
        <f t="shared" si="5"/>
        <v>#NUM!</v>
      </c>
      <c r="P30" s="52" t="e">
        <f t="shared" si="26"/>
        <v>#N/A</v>
      </c>
      <c r="Q30" s="52" t="e">
        <f t="shared" si="6"/>
        <v>#NUM!</v>
      </c>
      <c r="R30" s="52" t="e">
        <f t="shared" si="7"/>
        <v>#NUM!</v>
      </c>
      <c r="S30" s="52" t="e">
        <f t="shared" si="8"/>
        <v>#NUM!</v>
      </c>
      <c r="T30" s="52" t="e">
        <f t="shared" si="9"/>
        <v>#NUM!</v>
      </c>
      <c r="U30" s="52" t="e">
        <f t="shared" si="10"/>
        <v>#N/A</v>
      </c>
      <c r="V30" s="52" t="e">
        <f t="shared" si="11"/>
        <v>#NUM!</v>
      </c>
      <c r="W30" s="52" t="e">
        <f t="shared" si="12"/>
        <v>#NUM!</v>
      </c>
      <c r="X30" s="52" t="e">
        <f t="shared" si="13"/>
        <v>#NUM!</v>
      </c>
      <c r="Y30" s="52" t="e">
        <f t="shared" si="14"/>
        <v>#NUM!</v>
      </c>
      <c r="Z30" s="52" t="e">
        <f t="shared" si="15"/>
        <v>#N/A</v>
      </c>
      <c r="AA30" s="52" t="e">
        <f t="shared" si="16"/>
        <v>#NUM!</v>
      </c>
      <c r="AB30" s="52" t="e">
        <f t="shared" si="17"/>
        <v>#NUM!</v>
      </c>
      <c r="AC30" s="52" t="e">
        <f t="shared" si="18"/>
        <v>#NUM!</v>
      </c>
      <c r="AD30" s="52" t="e">
        <f t="shared" si="19"/>
        <v>#NUM!</v>
      </c>
      <c r="AE30" s="52" t="e">
        <f t="shared" si="20"/>
        <v>#NUM!</v>
      </c>
      <c r="AF30" s="52" t="e">
        <f t="shared" si="21"/>
        <v>#N/A</v>
      </c>
      <c r="AG30" s="52" t="e">
        <f t="shared" si="22"/>
        <v>#NUM!</v>
      </c>
      <c r="AH30" s="52" t="e">
        <f t="shared" si="23"/>
        <v>#NUM!</v>
      </c>
      <c r="AI30" s="52" t="e">
        <f t="shared" si="24"/>
        <v>#NUM!</v>
      </c>
      <c r="AJ30" s="52" t="e">
        <f t="shared" si="25"/>
        <v>#N/A</v>
      </c>
    </row>
    <row r="31" spans="1:36" ht="12.95" customHeight="1" x14ac:dyDescent="0.15">
      <c r="A31" s="51"/>
      <c r="B31" s="77"/>
      <c r="C31" s="77"/>
      <c r="D31" s="51"/>
      <c r="E31" s="51"/>
      <c r="F31" s="4" t="str">
        <f t="shared" si="0"/>
        <v/>
      </c>
      <c r="G31" s="51"/>
      <c r="H31" s="51"/>
      <c r="I31" s="51"/>
      <c r="J31" s="1" t="s">
        <v>15</v>
      </c>
      <c r="K31" s="52" t="e">
        <f t="shared" si="1"/>
        <v>#NUM!</v>
      </c>
      <c r="L31" s="52" t="e">
        <f t="shared" si="2"/>
        <v>#NUM!</v>
      </c>
      <c r="M31" s="52" t="e">
        <f t="shared" si="3"/>
        <v>#NUM!</v>
      </c>
      <c r="N31" s="52" t="e">
        <f t="shared" si="4"/>
        <v>#NUM!</v>
      </c>
      <c r="O31" s="52" t="e">
        <f t="shared" si="5"/>
        <v>#NUM!</v>
      </c>
      <c r="P31" s="52" t="e">
        <f t="shared" si="26"/>
        <v>#N/A</v>
      </c>
      <c r="Q31" s="52" t="e">
        <f t="shared" si="6"/>
        <v>#NUM!</v>
      </c>
      <c r="R31" s="52" t="e">
        <f t="shared" si="7"/>
        <v>#NUM!</v>
      </c>
      <c r="S31" s="52" t="e">
        <f t="shared" si="8"/>
        <v>#NUM!</v>
      </c>
      <c r="T31" s="52" t="e">
        <f t="shared" si="9"/>
        <v>#NUM!</v>
      </c>
      <c r="U31" s="52" t="e">
        <f t="shared" si="10"/>
        <v>#N/A</v>
      </c>
      <c r="V31" s="52" t="e">
        <f t="shared" si="11"/>
        <v>#NUM!</v>
      </c>
      <c r="W31" s="52" t="e">
        <f t="shared" si="12"/>
        <v>#NUM!</v>
      </c>
      <c r="X31" s="52" t="e">
        <f t="shared" si="13"/>
        <v>#NUM!</v>
      </c>
      <c r="Y31" s="52" t="e">
        <f t="shared" si="14"/>
        <v>#NUM!</v>
      </c>
      <c r="Z31" s="52" t="e">
        <f t="shared" si="15"/>
        <v>#N/A</v>
      </c>
      <c r="AA31" s="52" t="e">
        <f t="shared" si="16"/>
        <v>#NUM!</v>
      </c>
      <c r="AB31" s="52" t="e">
        <f t="shared" si="17"/>
        <v>#NUM!</v>
      </c>
      <c r="AC31" s="52" t="e">
        <f t="shared" si="18"/>
        <v>#NUM!</v>
      </c>
      <c r="AD31" s="52" t="e">
        <f t="shared" si="19"/>
        <v>#NUM!</v>
      </c>
      <c r="AE31" s="52" t="e">
        <f t="shared" si="20"/>
        <v>#NUM!</v>
      </c>
      <c r="AF31" s="52" t="e">
        <f t="shared" si="21"/>
        <v>#N/A</v>
      </c>
      <c r="AG31" s="52" t="e">
        <f t="shared" si="22"/>
        <v>#NUM!</v>
      </c>
      <c r="AH31" s="52" t="e">
        <f t="shared" si="23"/>
        <v>#NUM!</v>
      </c>
      <c r="AI31" s="52" t="e">
        <f t="shared" si="24"/>
        <v>#NUM!</v>
      </c>
      <c r="AJ31" s="52" t="e">
        <f t="shared" si="25"/>
        <v>#N/A</v>
      </c>
    </row>
    <row r="32" spans="1:36" ht="12.95" customHeight="1" x14ac:dyDescent="0.15">
      <c r="A32" s="51"/>
      <c r="B32" s="77"/>
      <c r="C32" s="77"/>
      <c r="D32" s="51"/>
      <c r="E32" s="51"/>
      <c r="F32" s="4" t="str">
        <f t="shared" si="0"/>
        <v/>
      </c>
      <c r="G32" s="51"/>
      <c r="H32" s="51"/>
      <c r="I32" s="51"/>
      <c r="J32" s="1" t="s">
        <v>15</v>
      </c>
      <c r="K32" s="52" t="e">
        <f t="shared" si="1"/>
        <v>#NUM!</v>
      </c>
      <c r="L32" s="52" t="e">
        <f t="shared" si="2"/>
        <v>#NUM!</v>
      </c>
      <c r="M32" s="52" t="e">
        <f t="shared" si="3"/>
        <v>#NUM!</v>
      </c>
      <c r="N32" s="52" t="e">
        <f t="shared" si="4"/>
        <v>#NUM!</v>
      </c>
      <c r="O32" s="52" t="e">
        <f t="shared" si="5"/>
        <v>#NUM!</v>
      </c>
      <c r="P32" s="52" t="e">
        <f t="shared" si="26"/>
        <v>#N/A</v>
      </c>
      <c r="Q32" s="52" t="e">
        <f t="shared" si="6"/>
        <v>#NUM!</v>
      </c>
      <c r="R32" s="52" t="e">
        <f t="shared" si="7"/>
        <v>#NUM!</v>
      </c>
      <c r="S32" s="52" t="e">
        <f t="shared" si="8"/>
        <v>#NUM!</v>
      </c>
      <c r="T32" s="52" t="e">
        <f t="shared" si="9"/>
        <v>#NUM!</v>
      </c>
      <c r="U32" s="52" t="e">
        <f t="shared" si="10"/>
        <v>#N/A</v>
      </c>
      <c r="V32" s="52" t="e">
        <f t="shared" si="11"/>
        <v>#NUM!</v>
      </c>
      <c r="W32" s="52" t="e">
        <f t="shared" si="12"/>
        <v>#NUM!</v>
      </c>
      <c r="X32" s="52" t="e">
        <f t="shared" si="13"/>
        <v>#NUM!</v>
      </c>
      <c r="Y32" s="52" t="e">
        <f t="shared" si="14"/>
        <v>#NUM!</v>
      </c>
      <c r="Z32" s="52" t="e">
        <f t="shared" si="15"/>
        <v>#N/A</v>
      </c>
      <c r="AA32" s="52" t="e">
        <f t="shared" si="16"/>
        <v>#NUM!</v>
      </c>
      <c r="AB32" s="52" t="e">
        <f t="shared" si="17"/>
        <v>#NUM!</v>
      </c>
      <c r="AC32" s="52" t="e">
        <f t="shared" si="18"/>
        <v>#NUM!</v>
      </c>
      <c r="AD32" s="52" t="e">
        <f t="shared" si="19"/>
        <v>#NUM!</v>
      </c>
      <c r="AE32" s="52" t="e">
        <f t="shared" si="20"/>
        <v>#NUM!</v>
      </c>
      <c r="AF32" s="52" t="e">
        <f t="shared" si="21"/>
        <v>#N/A</v>
      </c>
      <c r="AG32" s="52" t="e">
        <f t="shared" si="22"/>
        <v>#NUM!</v>
      </c>
      <c r="AH32" s="52" t="e">
        <f t="shared" si="23"/>
        <v>#NUM!</v>
      </c>
      <c r="AI32" s="52" t="e">
        <f t="shared" si="24"/>
        <v>#NUM!</v>
      </c>
      <c r="AJ32" s="52" t="e">
        <f t="shared" si="25"/>
        <v>#N/A</v>
      </c>
    </row>
    <row r="33" spans="1:36" ht="12.95" customHeight="1" x14ac:dyDescent="0.15">
      <c r="A33" s="51"/>
      <c r="B33" s="77"/>
      <c r="C33" s="77"/>
      <c r="D33" s="51"/>
      <c r="E33" s="51"/>
      <c r="F33" s="4" t="str">
        <f t="shared" si="0"/>
        <v/>
      </c>
      <c r="G33" s="51"/>
      <c r="H33" s="51"/>
      <c r="I33" s="51"/>
      <c r="J33" s="1" t="s">
        <v>15</v>
      </c>
      <c r="K33" s="52" t="e">
        <f t="shared" si="1"/>
        <v>#NUM!</v>
      </c>
      <c r="L33" s="52" t="e">
        <f t="shared" si="2"/>
        <v>#NUM!</v>
      </c>
      <c r="M33" s="52" t="e">
        <f t="shared" si="3"/>
        <v>#NUM!</v>
      </c>
      <c r="N33" s="52" t="e">
        <f t="shared" si="4"/>
        <v>#NUM!</v>
      </c>
      <c r="O33" s="52" t="e">
        <f t="shared" si="5"/>
        <v>#NUM!</v>
      </c>
      <c r="P33" s="52" t="e">
        <f t="shared" si="26"/>
        <v>#N/A</v>
      </c>
      <c r="Q33" s="52" t="e">
        <f t="shared" si="6"/>
        <v>#NUM!</v>
      </c>
      <c r="R33" s="52" t="e">
        <f t="shared" si="7"/>
        <v>#NUM!</v>
      </c>
      <c r="S33" s="52" t="e">
        <f t="shared" si="8"/>
        <v>#NUM!</v>
      </c>
      <c r="T33" s="52" t="e">
        <f t="shared" si="9"/>
        <v>#NUM!</v>
      </c>
      <c r="U33" s="52" t="e">
        <f t="shared" si="10"/>
        <v>#N/A</v>
      </c>
      <c r="V33" s="52" t="e">
        <f t="shared" si="11"/>
        <v>#NUM!</v>
      </c>
      <c r="W33" s="52" t="e">
        <f t="shared" si="12"/>
        <v>#NUM!</v>
      </c>
      <c r="X33" s="52" t="e">
        <f t="shared" si="13"/>
        <v>#NUM!</v>
      </c>
      <c r="Y33" s="52" t="e">
        <f t="shared" si="14"/>
        <v>#NUM!</v>
      </c>
      <c r="Z33" s="52" t="e">
        <f t="shared" si="15"/>
        <v>#N/A</v>
      </c>
      <c r="AA33" s="52" t="e">
        <f t="shared" si="16"/>
        <v>#NUM!</v>
      </c>
      <c r="AB33" s="52" t="e">
        <f t="shared" si="17"/>
        <v>#NUM!</v>
      </c>
      <c r="AC33" s="52" t="e">
        <f t="shared" si="18"/>
        <v>#NUM!</v>
      </c>
      <c r="AD33" s="52" t="e">
        <f t="shared" si="19"/>
        <v>#NUM!</v>
      </c>
      <c r="AE33" s="52" t="e">
        <f t="shared" si="20"/>
        <v>#NUM!</v>
      </c>
      <c r="AF33" s="52" t="e">
        <f t="shared" si="21"/>
        <v>#N/A</v>
      </c>
      <c r="AG33" s="52" t="e">
        <f t="shared" si="22"/>
        <v>#NUM!</v>
      </c>
      <c r="AH33" s="52" t="e">
        <f t="shared" si="23"/>
        <v>#NUM!</v>
      </c>
      <c r="AI33" s="52" t="e">
        <f t="shared" si="24"/>
        <v>#NUM!</v>
      </c>
      <c r="AJ33" s="52" t="e">
        <f t="shared" si="25"/>
        <v>#N/A</v>
      </c>
    </row>
    <row r="34" spans="1:36" ht="12.95" customHeight="1" x14ac:dyDescent="0.15">
      <c r="A34" s="51"/>
      <c r="B34" s="77"/>
      <c r="C34" s="77"/>
      <c r="D34" s="51"/>
      <c r="E34" s="51"/>
      <c r="F34" s="4" t="str">
        <f t="shared" si="0"/>
        <v/>
      </c>
      <c r="G34" s="51"/>
      <c r="H34" s="51"/>
      <c r="I34" s="51"/>
      <c r="K34" s="52" t="e">
        <f t="shared" si="1"/>
        <v>#NUM!</v>
      </c>
      <c r="L34" s="52" t="e">
        <f t="shared" si="2"/>
        <v>#NUM!</v>
      </c>
      <c r="M34" s="52" t="e">
        <f t="shared" si="3"/>
        <v>#NUM!</v>
      </c>
      <c r="N34" s="52" t="e">
        <f t="shared" si="4"/>
        <v>#NUM!</v>
      </c>
      <c r="O34" s="52" t="e">
        <f t="shared" si="5"/>
        <v>#NUM!</v>
      </c>
      <c r="P34" s="52" t="e">
        <f t="shared" si="26"/>
        <v>#N/A</v>
      </c>
      <c r="Q34" s="52" t="e">
        <f t="shared" si="6"/>
        <v>#NUM!</v>
      </c>
      <c r="R34" s="52" t="e">
        <f t="shared" si="7"/>
        <v>#NUM!</v>
      </c>
      <c r="S34" s="52" t="e">
        <f t="shared" si="8"/>
        <v>#NUM!</v>
      </c>
      <c r="T34" s="52" t="e">
        <f t="shared" si="9"/>
        <v>#NUM!</v>
      </c>
      <c r="U34" s="52" t="e">
        <f t="shared" si="10"/>
        <v>#N/A</v>
      </c>
      <c r="V34" s="52" t="e">
        <f t="shared" si="11"/>
        <v>#NUM!</v>
      </c>
      <c r="W34" s="52" t="e">
        <f t="shared" si="12"/>
        <v>#NUM!</v>
      </c>
      <c r="X34" s="52" t="e">
        <f t="shared" si="13"/>
        <v>#NUM!</v>
      </c>
      <c r="Y34" s="52" t="e">
        <f t="shared" si="14"/>
        <v>#NUM!</v>
      </c>
      <c r="Z34" s="52" t="e">
        <f t="shared" si="15"/>
        <v>#N/A</v>
      </c>
      <c r="AA34" s="52" t="e">
        <f t="shared" si="16"/>
        <v>#NUM!</v>
      </c>
      <c r="AB34" s="52" t="e">
        <f t="shared" si="17"/>
        <v>#NUM!</v>
      </c>
      <c r="AC34" s="52" t="e">
        <f t="shared" si="18"/>
        <v>#NUM!</v>
      </c>
      <c r="AD34" s="52" t="e">
        <f t="shared" si="19"/>
        <v>#NUM!</v>
      </c>
      <c r="AE34" s="52" t="e">
        <f t="shared" si="20"/>
        <v>#NUM!</v>
      </c>
      <c r="AF34" s="52" t="e">
        <f t="shared" si="21"/>
        <v>#N/A</v>
      </c>
      <c r="AG34" s="52" t="e">
        <f t="shared" si="22"/>
        <v>#NUM!</v>
      </c>
      <c r="AH34" s="52" t="e">
        <f t="shared" si="23"/>
        <v>#NUM!</v>
      </c>
      <c r="AI34" s="52" t="e">
        <f t="shared" si="24"/>
        <v>#NUM!</v>
      </c>
      <c r="AJ34" s="52" t="e">
        <f t="shared" si="25"/>
        <v>#N/A</v>
      </c>
    </row>
    <row r="35" spans="1:36" ht="12.95" customHeight="1" x14ac:dyDescent="0.15">
      <c r="A35" s="51"/>
      <c r="B35" s="77"/>
      <c r="C35" s="77"/>
      <c r="D35" s="51"/>
      <c r="E35" s="51"/>
      <c r="F35" s="4" t="str">
        <f t="shared" si="0"/>
        <v/>
      </c>
      <c r="G35" s="51"/>
      <c r="H35" s="51"/>
      <c r="I35" s="51"/>
      <c r="K35" s="52" t="e">
        <f t="shared" si="1"/>
        <v>#NUM!</v>
      </c>
      <c r="L35" s="52" t="e">
        <f t="shared" si="2"/>
        <v>#NUM!</v>
      </c>
      <c r="M35" s="52" t="e">
        <f t="shared" si="3"/>
        <v>#NUM!</v>
      </c>
      <c r="N35" s="52" t="e">
        <f t="shared" si="4"/>
        <v>#NUM!</v>
      </c>
      <c r="O35" s="52" t="e">
        <f t="shared" si="5"/>
        <v>#NUM!</v>
      </c>
      <c r="P35" s="52" t="e">
        <f t="shared" si="26"/>
        <v>#N/A</v>
      </c>
      <c r="Q35" s="52" t="e">
        <f t="shared" si="6"/>
        <v>#NUM!</v>
      </c>
      <c r="R35" s="52" t="e">
        <f t="shared" si="7"/>
        <v>#NUM!</v>
      </c>
      <c r="S35" s="52" t="e">
        <f t="shared" si="8"/>
        <v>#NUM!</v>
      </c>
      <c r="T35" s="52" t="e">
        <f t="shared" si="9"/>
        <v>#NUM!</v>
      </c>
      <c r="U35" s="52" t="e">
        <f t="shared" si="10"/>
        <v>#N/A</v>
      </c>
      <c r="V35" s="52" t="e">
        <f t="shared" si="11"/>
        <v>#NUM!</v>
      </c>
      <c r="W35" s="52" t="e">
        <f t="shared" si="12"/>
        <v>#NUM!</v>
      </c>
      <c r="X35" s="52" t="e">
        <f t="shared" si="13"/>
        <v>#NUM!</v>
      </c>
      <c r="Y35" s="52" t="e">
        <f t="shared" si="14"/>
        <v>#NUM!</v>
      </c>
      <c r="Z35" s="52" t="e">
        <f t="shared" si="15"/>
        <v>#N/A</v>
      </c>
      <c r="AA35" s="52" t="e">
        <f t="shared" si="16"/>
        <v>#NUM!</v>
      </c>
      <c r="AB35" s="52" t="e">
        <f t="shared" si="17"/>
        <v>#NUM!</v>
      </c>
      <c r="AC35" s="52" t="e">
        <f t="shared" si="18"/>
        <v>#NUM!</v>
      </c>
      <c r="AD35" s="52" t="e">
        <f t="shared" si="19"/>
        <v>#NUM!</v>
      </c>
      <c r="AE35" s="52" t="e">
        <f t="shared" si="20"/>
        <v>#NUM!</v>
      </c>
      <c r="AF35" s="52" t="e">
        <f t="shared" si="21"/>
        <v>#N/A</v>
      </c>
      <c r="AG35" s="52" t="e">
        <f t="shared" si="22"/>
        <v>#NUM!</v>
      </c>
      <c r="AH35" s="52" t="e">
        <f t="shared" si="23"/>
        <v>#NUM!</v>
      </c>
      <c r="AI35" s="52" t="e">
        <f t="shared" si="24"/>
        <v>#NUM!</v>
      </c>
      <c r="AJ35" s="52" t="e">
        <f t="shared" si="25"/>
        <v>#N/A</v>
      </c>
    </row>
    <row r="36" spans="1:36" ht="12.95" customHeight="1" x14ac:dyDescent="0.15">
      <c r="A36" s="51"/>
      <c r="B36" s="77"/>
      <c r="C36" s="77"/>
      <c r="D36" s="51"/>
      <c r="E36" s="51"/>
      <c r="F36" s="4" t="str">
        <f t="shared" si="0"/>
        <v/>
      </c>
      <c r="G36" s="51"/>
      <c r="H36" s="51"/>
      <c r="I36" s="51"/>
      <c r="K36" s="52" t="e">
        <f t="shared" si="1"/>
        <v>#NUM!</v>
      </c>
      <c r="L36" s="52" t="e">
        <f t="shared" si="2"/>
        <v>#NUM!</v>
      </c>
      <c r="M36" s="52" t="e">
        <f t="shared" si="3"/>
        <v>#NUM!</v>
      </c>
      <c r="N36" s="52" t="e">
        <f t="shared" si="4"/>
        <v>#NUM!</v>
      </c>
      <c r="O36" s="52" t="e">
        <f t="shared" si="5"/>
        <v>#NUM!</v>
      </c>
      <c r="P36" s="52" t="e">
        <f t="shared" si="26"/>
        <v>#N/A</v>
      </c>
      <c r="Q36" s="52" t="e">
        <f t="shared" si="6"/>
        <v>#NUM!</v>
      </c>
      <c r="R36" s="52" t="e">
        <f t="shared" si="7"/>
        <v>#NUM!</v>
      </c>
      <c r="S36" s="52" t="e">
        <f t="shared" si="8"/>
        <v>#NUM!</v>
      </c>
      <c r="T36" s="52" t="e">
        <f t="shared" si="9"/>
        <v>#NUM!</v>
      </c>
      <c r="U36" s="52" t="e">
        <f t="shared" si="10"/>
        <v>#N/A</v>
      </c>
      <c r="V36" s="52" t="e">
        <f t="shared" si="11"/>
        <v>#NUM!</v>
      </c>
      <c r="W36" s="52" t="e">
        <f t="shared" si="12"/>
        <v>#NUM!</v>
      </c>
      <c r="X36" s="52" t="e">
        <f t="shared" si="13"/>
        <v>#NUM!</v>
      </c>
      <c r="Y36" s="52" t="e">
        <f t="shared" si="14"/>
        <v>#NUM!</v>
      </c>
      <c r="Z36" s="52" t="e">
        <f t="shared" si="15"/>
        <v>#N/A</v>
      </c>
      <c r="AA36" s="52" t="e">
        <f t="shared" si="16"/>
        <v>#NUM!</v>
      </c>
      <c r="AB36" s="52" t="e">
        <f t="shared" si="17"/>
        <v>#NUM!</v>
      </c>
      <c r="AC36" s="52" t="e">
        <f t="shared" si="18"/>
        <v>#NUM!</v>
      </c>
      <c r="AD36" s="52" t="e">
        <f t="shared" si="19"/>
        <v>#NUM!</v>
      </c>
      <c r="AE36" s="52" t="e">
        <f t="shared" si="20"/>
        <v>#NUM!</v>
      </c>
      <c r="AF36" s="52" t="e">
        <f t="shared" si="21"/>
        <v>#N/A</v>
      </c>
      <c r="AG36" s="52" t="e">
        <f t="shared" si="22"/>
        <v>#NUM!</v>
      </c>
      <c r="AH36" s="52" t="e">
        <f t="shared" si="23"/>
        <v>#NUM!</v>
      </c>
      <c r="AI36" s="52" t="e">
        <f t="shared" si="24"/>
        <v>#NUM!</v>
      </c>
      <c r="AJ36" s="52" t="e">
        <f t="shared" si="25"/>
        <v>#N/A</v>
      </c>
    </row>
    <row r="37" spans="1:36" ht="12.95" customHeight="1" x14ac:dyDescent="0.15">
      <c r="A37" s="51"/>
      <c r="B37" s="77"/>
      <c r="C37" s="77"/>
      <c r="D37" s="51"/>
      <c r="E37" s="51"/>
      <c r="F37" s="4" t="str">
        <f t="shared" si="0"/>
        <v/>
      </c>
      <c r="G37" s="51"/>
      <c r="H37" s="51"/>
      <c r="I37" s="51"/>
      <c r="K37" s="52" t="e">
        <f t="shared" si="1"/>
        <v>#NUM!</v>
      </c>
      <c r="L37" s="52" t="e">
        <f t="shared" si="2"/>
        <v>#NUM!</v>
      </c>
      <c r="M37" s="52" t="e">
        <f t="shared" si="3"/>
        <v>#NUM!</v>
      </c>
      <c r="N37" s="52" t="e">
        <f t="shared" si="4"/>
        <v>#NUM!</v>
      </c>
      <c r="O37" s="52" t="e">
        <f t="shared" si="5"/>
        <v>#NUM!</v>
      </c>
      <c r="P37" s="52" t="e">
        <f t="shared" si="26"/>
        <v>#N/A</v>
      </c>
      <c r="Q37" s="52" t="e">
        <f t="shared" si="6"/>
        <v>#NUM!</v>
      </c>
      <c r="R37" s="52" t="e">
        <f t="shared" si="7"/>
        <v>#NUM!</v>
      </c>
      <c r="S37" s="52" t="e">
        <f t="shared" si="8"/>
        <v>#NUM!</v>
      </c>
      <c r="T37" s="52" t="e">
        <f t="shared" si="9"/>
        <v>#NUM!</v>
      </c>
      <c r="U37" s="52" t="e">
        <f t="shared" si="10"/>
        <v>#N/A</v>
      </c>
      <c r="V37" s="52" t="e">
        <f t="shared" si="11"/>
        <v>#NUM!</v>
      </c>
      <c r="W37" s="52" t="e">
        <f t="shared" si="12"/>
        <v>#NUM!</v>
      </c>
      <c r="X37" s="52" t="e">
        <f t="shared" si="13"/>
        <v>#NUM!</v>
      </c>
      <c r="Y37" s="52" t="e">
        <f t="shared" si="14"/>
        <v>#NUM!</v>
      </c>
      <c r="Z37" s="52" t="e">
        <f t="shared" si="15"/>
        <v>#N/A</v>
      </c>
      <c r="AA37" s="52" t="e">
        <f t="shared" si="16"/>
        <v>#NUM!</v>
      </c>
      <c r="AB37" s="52" t="e">
        <f t="shared" si="17"/>
        <v>#NUM!</v>
      </c>
      <c r="AC37" s="52" t="e">
        <f t="shared" si="18"/>
        <v>#NUM!</v>
      </c>
      <c r="AD37" s="52" t="e">
        <f t="shared" si="19"/>
        <v>#NUM!</v>
      </c>
      <c r="AE37" s="52" t="e">
        <f t="shared" si="20"/>
        <v>#NUM!</v>
      </c>
      <c r="AF37" s="52" t="e">
        <f t="shared" si="21"/>
        <v>#N/A</v>
      </c>
      <c r="AG37" s="52" t="e">
        <f t="shared" si="22"/>
        <v>#NUM!</v>
      </c>
      <c r="AH37" s="52" t="e">
        <f t="shared" si="23"/>
        <v>#NUM!</v>
      </c>
      <c r="AI37" s="52" t="e">
        <f t="shared" si="24"/>
        <v>#NUM!</v>
      </c>
      <c r="AJ37" s="52" t="e">
        <f t="shared" si="25"/>
        <v>#N/A</v>
      </c>
    </row>
    <row r="38" spans="1:36" ht="12.95" customHeight="1" x14ac:dyDescent="0.15">
      <c r="A38" s="51"/>
      <c r="B38" s="77"/>
      <c r="C38" s="77"/>
      <c r="D38" s="51"/>
      <c r="E38" s="51"/>
      <c r="F38" s="4" t="str">
        <f t="shared" si="0"/>
        <v/>
      </c>
      <c r="G38" s="51"/>
      <c r="H38" s="51"/>
      <c r="I38" s="51"/>
      <c r="K38" s="52" t="e">
        <f t="shared" si="1"/>
        <v>#NUM!</v>
      </c>
      <c r="L38" s="52" t="e">
        <f t="shared" si="2"/>
        <v>#NUM!</v>
      </c>
      <c r="M38" s="52" t="e">
        <f t="shared" si="3"/>
        <v>#NUM!</v>
      </c>
      <c r="N38" s="52" t="e">
        <f t="shared" si="4"/>
        <v>#NUM!</v>
      </c>
      <c r="O38" s="52" t="e">
        <f t="shared" si="5"/>
        <v>#NUM!</v>
      </c>
      <c r="P38" s="52" t="e">
        <f t="shared" si="26"/>
        <v>#N/A</v>
      </c>
      <c r="Q38" s="52" t="e">
        <f t="shared" si="6"/>
        <v>#NUM!</v>
      </c>
      <c r="R38" s="52" t="e">
        <f t="shared" si="7"/>
        <v>#NUM!</v>
      </c>
      <c r="S38" s="52" t="e">
        <f t="shared" si="8"/>
        <v>#NUM!</v>
      </c>
      <c r="T38" s="52" t="e">
        <f t="shared" si="9"/>
        <v>#NUM!</v>
      </c>
      <c r="U38" s="52" t="e">
        <f t="shared" si="10"/>
        <v>#N/A</v>
      </c>
      <c r="V38" s="52" t="e">
        <f t="shared" si="11"/>
        <v>#NUM!</v>
      </c>
      <c r="W38" s="52" t="e">
        <f t="shared" si="12"/>
        <v>#NUM!</v>
      </c>
      <c r="X38" s="52" t="e">
        <f t="shared" si="13"/>
        <v>#NUM!</v>
      </c>
      <c r="Y38" s="52" t="e">
        <f t="shared" si="14"/>
        <v>#NUM!</v>
      </c>
      <c r="Z38" s="52" t="e">
        <f t="shared" si="15"/>
        <v>#N/A</v>
      </c>
      <c r="AA38" s="52" t="e">
        <f t="shared" si="16"/>
        <v>#NUM!</v>
      </c>
      <c r="AB38" s="52" t="e">
        <f t="shared" si="17"/>
        <v>#NUM!</v>
      </c>
      <c r="AC38" s="52" t="e">
        <f t="shared" si="18"/>
        <v>#NUM!</v>
      </c>
      <c r="AD38" s="52" t="e">
        <f t="shared" si="19"/>
        <v>#NUM!</v>
      </c>
      <c r="AE38" s="52" t="e">
        <f t="shared" si="20"/>
        <v>#NUM!</v>
      </c>
      <c r="AF38" s="52" t="e">
        <f t="shared" si="21"/>
        <v>#N/A</v>
      </c>
      <c r="AG38" s="52" t="e">
        <f t="shared" si="22"/>
        <v>#NUM!</v>
      </c>
      <c r="AH38" s="52" t="e">
        <f t="shared" si="23"/>
        <v>#NUM!</v>
      </c>
      <c r="AI38" s="52" t="e">
        <f t="shared" si="24"/>
        <v>#NUM!</v>
      </c>
      <c r="AJ38" s="52" t="e">
        <f t="shared" si="25"/>
        <v>#N/A</v>
      </c>
    </row>
    <row r="39" spans="1:36" ht="12.95" customHeight="1" x14ac:dyDescent="0.15">
      <c r="A39" s="51"/>
      <c r="B39" s="77"/>
      <c r="C39" s="77"/>
      <c r="D39" s="51"/>
      <c r="E39" s="51"/>
      <c r="F39" s="4" t="str">
        <f t="shared" si="0"/>
        <v/>
      </c>
      <c r="G39" s="51"/>
      <c r="H39" s="51"/>
      <c r="I39" s="51"/>
      <c r="K39" s="52" t="e">
        <f t="shared" si="1"/>
        <v>#NUM!</v>
      </c>
      <c r="L39" s="52" t="e">
        <f t="shared" si="2"/>
        <v>#NUM!</v>
      </c>
      <c r="M39" s="52" t="e">
        <f t="shared" si="3"/>
        <v>#NUM!</v>
      </c>
      <c r="N39" s="52" t="e">
        <f t="shared" si="4"/>
        <v>#NUM!</v>
      </c>
      <c r="O39" s="52" t="e">
        <f t="shared" si="5"/>
        <v>#NUM!</v>
      </c>
      <c r="P39" s="52" t="e">
        <f t="shared" si="26"/>
        <v>#N/A</v>
      </c>
      <c r="Q39" s="52" t="e">
        <f t="shared" si="6"/>
        <v>#NUM!</v>
      </c>
      <c r="R39" s="52" t="e">
        <f t="shared" si="7"/>
        <v>#NUM!</v>
      </c>
      <c r="S39" s="52" t="e">
        <f t="shared" si="8"/>
        <v>#NUM!</v>
      </c>
      <c r="T39" s="52" t="e">
        <f t="shared" si="9"/>
        <v>#NUM!</v>
      </c>
      <c r="U39" s="52" t="e">
        <f t="shared" si="10"/>
        <v>#N/A</v>
      </c>
      <c r="V39" s="52" t="e">
        <f t="shared" si="11"/>
        <v>#NUM!</v>
      </c>
      <c r="W39" s="52" t="e">
        <f t="shared" si="12"/>
        <v>#NUM!</v>
      </c>
      <c r="X39" s="52" t="e">
        <f t="shared" si="13"/>
        <v>#NUM!</v>
      </c>
      <c r="Y39" s="52" t="e">
        <f t="shared" si="14"/>
        <v>#NUM!</v>
      </c>
      <c r="Z39" s="52" t="e">
        <f t="shared" si="15"/>
        <v>#N/A</v>
      </c>
      <c r="AA39" s="52" t="e">
        <f t="shared" si="16"/>
        <v>#NUM!</v>
      </c>
      <c r="AB39" s="52" t="e">
        <f t="shared" si="17"/>
        <v>#NUM!</v>
      </c>
      <c r="AC39" s="52" t="e">
        <f t="shared" si="18"/>
        <v>#NUM!</v>
      </c>
      <c r="AD39" s="52" t="e">
        <f t="shared" si="19"/>
        <v>#NUM!</v>
      </c>
      <c r="AE39" s="52" t="e">
        <f t="shared" si="20"/>
        <v>#NUM!</v>
      </c>
      <c r="AF39" s="52" t="e">
        <f t="shared" si="21"/>
        <v>#N/A</v>
      </c>
      <c r="AG39" s="52" t="e">
        <f t="shared" si="22"/>
        <v>#NUM!</v>
      </c>
      <c r="AH39" s="52" t="e">
        <f t="shared" si="23"/>
        <v>#NUM!</v>
      </c>
      <c r="AI39" s="52" t="e">
        <f t="shared" si="24"/>
        <v>#NUM!</v>
      </c>
      <c r="AJ39" s="52" t="e">
        <f t="shared" si="25"/>
        <v>#N/A</v>
      </c>
    </row>
    <row r="40" spans="1:36" ht="12.95" customHeight="1" x14ac:dyDescent="0.15">
      <c r="A40" s="51"/>
      <c r="B40" s="77"/>
      <c r="C40" s="77"/>
      <c r="D40" s="51"/>
      <c r="E40" s="51"/>
      <c r="F40" s="4" t="str">
        <f t="shared" si="0"/>
        <v/>
      </c>
      <c r="G40" s="51"/>
      <c r="H40" s="51"/>
      <c r="I40" s="51"/>
      <c r="K40" s="52" t="e">
        <f t="shared" si="1"/>
        <v>#NUM!</v>
      </c>
      <c r="L40" s="52" t="e">
        <f t="shared" si="2"/>
        <v>#NUM!</v>
      </c>
      <c r="M40" s="52" t="e">
        <f t="shared" si="3"/>
        <v>#NUM!</v>
      </c>
      <c r="N40" s="52" t="e">
        <f t="shared" si="4"/>
        <v>#NUM!</v>
      </c>
      <c r="O40" s="52" t="e">
        <f t="shared" si="5"/>
        <v>#NUM!</v>
      </c>
      <c r="P40" s="52" t="e">
        <f t="shared" si="26"/>
        <v>#N/A</v>
      </c>
      <c r="Q40" s="52" t="e">
        <f t="shared" si="6"/>
        <v>#NUM!</v>
      </c>
      <c r="R40" s="52" t="e">
        <f t="shared" si="7"/>
        <v>#NUM!</v>
      </c>
      <c r="S40" s="52" t="e">
        <f t="shared" si="8"/>
        <v>#NUM!</v>
      </c>
      <c r="T40" s="52" t="e">
        <f t="shared" si="9"/>
        <v>#NUM!</v>
      </c>
      <c r="U40" s="52" t="e">
        <f t="shared" si="10"/>
        <v>#N/A</v>
      </c>
      <c r="V40" s="52" t="e">
        <f t="shared" si="11"/>
        <v>#NUM!</v>
      </c>
      <c r="W40" s="52" t="e">
        <f t="shared" si="12"/>
        <v>#NUM!</v>
      </c>
      <c r="X40" s="52" t="e">
        <f t="shared" si="13"/>
        <v>#NUM!</v>
      </c>
      <c r="Y40" s="52" t="e">
        <f t="shared" si="14"/>
        <v>#NUM!</v>
      </c>
      <c r="Z40" s="52" t="e">
        <f t="shared" si="15"/>
        <v>#N/A</v>
      </c>
      <c r="AA40" s="52" t="e">
        <f t="shared" si="16"/>
        <v>#NUM!</v>
      </c>
      <c r="AB40" s="52" t="e">
        <f t="shared" si="17"/>
        <v>#NUM!</v>
      </c>
      <c r="AC40" s="52" t="e">
        <f t="shared" si="18"/>
        <v>#NUM!</v>
      </c>
      <c r="AD40" s="52" t="e">
        <f t="shared" si="19"/>
        <v>#NUM!</v>
      </c>
      <c r="AE40" s="52" t="e">
        <f t="shared" si="20"/>
        <v>#NUM!</v>
      </c>
      <c r="AF40" s="52" t="e">
        <f t="shared" si="21"/>
        <v>#N/A</v>
      </c>
      <c r="AG40" s="52" t="e">
        <f t="shared" si="22"/>
        <v>#NUM!</v>
      </c>
      <c r="AH40" s="52" t="e">
        <f t="shared" si="23"/>
        <v>#NUM!</v>
      </c>
      <c r="AI40" s="52" t="e">
        <f t="shared" si="24"/>
        <v>#NUM!</v>
      </c>
      <c r="AJ40" s="52" t="e">
        <f t="shared" si="25"/>
        <v>#N/A</v>
      </c>
    </row>
    <row r="41" spans="1:36" ht="12.95" customHeight="1" x14ac:dyDescent="0.15">
      <c r="A41" s="51"/>
      <c r="B41" s="77"/>
      <c r="C41" s="77"/>
      <c r="D41" s="51"/>
      <c r="E41" s="51"/>
      <c r="F41" s="4" t="str">
        <f t="shared" si="0"/>
        <v/>
      </c>
      <c r="G41" s="51"/>
      <c r="H41" s="51"/>
      <c r="I41" s="51"/>
      <c r="K41" s="52" t="e">
        <f t="shared" si="1"/>
        <v>#NUM!</v>
      </c>
      <c r="L41" s="52" t="e">
        <f t="shared" si="2"/>
        <v>#NUM!</v>
      </c>
      <c r="M41" s="52" t="e">
        <f t="shared" si="3"/>
        <v>#NUM!</v>
      </c>
      <c r="N41" s="52" t="e">
        <f t="shared" si="4"/>
        <v>#NUM!</v>
      </c>
      <c r="O41" s="52" t="e">
        <f t="shared" si="5"/>
        <v>#NUM!</v>
      </c>
      <c r="P41" s="52" t="e">
        <f t="shared" si="26"/>
        <v>#N/A</v>
      </c>
      <c r="Q41" s="52" t="e">
        <f t="shared" si="6"/>
        <v>#NUM!</v>
      </c>
      <c r="R41" s="52" t="e">
        <f t="shared" si="7"/>
        <v>#NUM!</v>
      </c>
      <c r="S41" s="52" t="e">
        <f t="shared" si="8"/>
        <v>#NUM!</v>
      </c>
      <c r="T41" s="52" t="e">
        <f t="shared" si="9"/>
        <v>#NUM!</v>
      </c>
      <c r="U41" s="52" t="e">
        <f t="shared" si="10"/>
        <v>#N/A</v>
      </c>
      <c r="V41" s="52" t="e">
        <f t="shared" si="11"/>
        <v>#NUM!</v>
      </c>
      <c r="W41" s="52" t="e">
        <f t="shared" si="12"/>
        <v>#NUM!</v>
      </c>
      <c r="X41" s="52" t="e">
        <f t="shared" si="13"/>
        <v>#NUM!</v>
      </c>
      <c r="Y41" s="52" t="e">
        <f t="shared" si="14"/>
        <v>#NUM!</v>
      </c>
      <c r="Z41" s="52" t="e">
        <f t="shared" si="15"/>
        <v>#N/A</v>
      </c>
      <c r="AA41" s="52" t="e">
        <f t="shared" si="16"/>
        <v>#NUM!</v>
      </c>
      <c r="AB41" s="52" t="e">
        <f t="shared" si="17"/>
        <v>#NUM!</v>
      </c>
      <c r="AC41" s="52" t="e">
        <f t="shared" si="18"/>
        <v>#NUM!</v>
      </c>
      <c r="AD41" s="52" t="e">
        <f t="shared" si="19"/>
        <v>#NUM!</v>
      </c>
      <c r="AE41" s="52" t="e">
        <f t="shared" si="20"/>
        <v>#NUM!</v>
      </c>
      <c r="AF41" s="52" t="e">
        <f t="shared" si="21"/>
        <v>#N/A</v>
      </c>
      <c r="AG41" s="52" t="e">
        <f t="shared" si="22"/>
        <v>#NUM!</v>
      </c>
      <c r="AH41" s="52" t="e">
        <f t="shared" si="23"/>
        <v>#NUM!</v>
      </c>
      <c r="AI41" s="52" t="e">
        <f t="shared" si="24"/>
        <v>#NUM!</v>
      </c>
      <c r="AJ41" s="52" t="e">
        <f t="shared" si="25"/>
        <v>#N/A</v>
      </c>
    </row>
    <row r="42" spans="1:36" ht="12.95" customHeight="1" x14ac:dyDescent="0.15">
      <c r="A42" s="51"/>
      <c r="B42" s="77"/>
      <c r="C42" s="77"/>
      <c r="D42" s="51"/>
      <c r="E42" s="51"/>
      <c r="F42" s="4" t="str">
        <f t="shared" si="0"/>
        <v/>
      </c>
      <c r="G42" s="51"/>
      <c r="H42" s="51"/>
      <c r="I42" s="51"/>
      <c r="K42" s="52" t="e">
        <f t="shared" si="1"/>
        <v>#NUM!</v>
      </c>
      <c r="L42" s="52" t="e">
        <f t="shared" si="2"/>
        <v>#NUM!</v>
      </c>
      <c r="M42" s="52" t="e">
        <f t="shared" si="3"/>
        <v>#NUM!</v>
      </c>
      <c r="N42" s="52" t="e">
        <f t="shared" si="4"/>
        <v>#NUM!</v>
      </c>
      <c r="O42" s="52" t="e">
        <f t="shared" si="5"/>
        <v>#NUM!</v>
      </c>
      <c r="P42" s="52" t="e">
        <f t="shared" si="26"/>
        <v>#N/A</v>
      </c>
      <c r="Q42" s="52" t="e">
        <f t="shared" si="6"/>
        <v>#NUM!</v>
      </c>
      <c r="R42" s="52" t="e">
        <f t="shared" si="7"/>
        <v>#NUM!</v>
      </c>
      <c r="S42" s="52" t="e">
        <f t="shared" si="8"/>
        <v>#NUM!</v>
      </c>
      <c r="T42" s="52" t="e">
        <f t="shared" si="9"/>
        <v>#NUM!</v>
      </c>
      <c r="U42" s="52" t="e">
        <f t="shared" si="10"/>
        <v>#N/A</v>
      </c>
      <c r="V42" s="52" t="e">
        <f t="shared" si="11"/>
        <v>#NUM!</v>
      </c>
      <c r="W42" s="52" t="e">
        <f t="shared" si="12"/>
        <v>#NUM!</v>
      </c>
      <c r="X42" s="52" t="e">
        <f t="shared" si="13"/>
        <v>#NUM!</v>
      </c>
      <c r="Y42" s="52" t="e">
        <f t="shared" si="14"/>
        <v>#NUM!</v>
      </c>
      <c r="Z42" s="52" t="e">
        <f t="shared" si="15"/>
        <v>#N/A</v>
      </c>
      <c r="AA42" s="52" t="e">
        <f t="shared" si="16"/>
        <v>#NUM!</v>
      </c>
      <c r="AB42" s="52" t="e">
        <f t="shared" si="17"/>
        <v>#NUM!</v>
      </c>
      <c r="AC42" s="52" t="e">
        <f t="shared" si="18"/>
        <v>#NUM!</v>
      </c>
      <c r="AD42" s="52" t="e">
        <f t="shared" si="19"/>
        <v>#NUM!</v>
      </c>
      <c r="AE42" s="52" t="e">
        <f t="shared" si="20"/>
        <v>#NUM!</v>
      </c>
      <c r="AF42" s="52" t="e">
        <f t="shared" si="21"/>
        <v>#N/A</v>
      </c>
      <c r="AG42" s="52" t="e">
        <f t="shared" si="22"/>
        <v>#NUM!</v>
      </c>
      <c r="AH42" s="52" t="e">
        <f t="shared" si="23"/>
        <v>#NUM!</v>
      </c>
      <c r="AI42" s="52" t="e">
        <f t="shared" si="24"/>
        <v>#NUM!</v>
      </c>
      <c r="AJ42" s="52" t="e">
        <f t="shared" si="25"/>
        <v>#N/A</v>
      </c>
    </row>
    <row r="43" spans="1:36" ht="12.95" customHeight="1" x14ac:dyDescent="0.15">
      <c r="A43" s="51"/>
      <c r="B43" s="77"/>
      <c r="C43" s="77"/>
      <c r="D43" s="51"/>
      <c r="E43" s="51"/>
      <c r="F43" s="4" t="str">
        <f t="shared" si="0"/>
        <v/>
      </c>
      <c r="G43" s="51"/>
      <c r="H43" s="51"/>
      <c r="I43" s="51"/>
      <c r="K43" s="52" t="e">
        <f t="shared" si="1"/>
        <v>#NUM!</v>
      </c>
      <c r="L43" s="52" t="e">
        <f t="shared" si="2"/>
        <v>#NUM!</v>
      </c>
      <c r="M43" s="52" t="e">
        <f t="shared" si="3"/>
        <v>#NUM!</v>
      </c>
      <c r="N43" s="52" t="e">
        <f t="shared" si="4"/>
        <v>#NUM!</v>
      </c>
      <c r="O43" s="52" t="e">
        <f t="shared" si="5"/>
        <v>#NUM!</v>
      </c>
      <c r="P43" s="52" t="e">
        <f t="shared" si="26"/>
        <v>#N/A</v>
      </c>
      <c r="Q43" s="52" t="e">
        <f t="shared" si="6"/>
        <v>#NUM!</v>
      </c>
      <c r="R43" s="52" t="e">
        <f t="shared" si="7"/>
        <v>#NUM!</v>
      </c>
      <c r="S43" s="52" t="e">
        <f t="shared" si="8"/>
        <v>#NUM!</v>
      </c>
      <c r="T43" s="52" t="e">
        <f t="shared" si="9"/>
        <v>#NUM!</v>
      </c>
      <c r="U43" s="52" t="e">
        <f t="shared" si="10"/>
        <v>#N/A</v>
      </c>
      <c r="V43" s="52" t="e">
        <f t="shared" si="11"/>
        <v>#NUM!</v>
      </c>
      <c r="W43" s="52" t="e">
        <f t="shared" si="12"/>
        <v>#NUM!</v>
      </c>
      <c r="X43" s="52" t="e">
        <f t="shared" si="13"/>
        <v>#NUM!</v>
      </c>
      <c r="Y43" s="52" t="e">
        <f t="shared" si="14"/>
        <v>#NUM!</v>
      </c>
      <c r="Z43" s="52" t="e">
        <f t="shared" si="15"/>
        <v>#N/A</v>
      </c>
      <c r="AA43" s="52" t="e">
        <f t="shared" si="16"/>
        <v>#NUM!</v>
      </c>
      <c r="AB43" s="52" t="e">
        <f t="shared" si="17"/>
        <v>#NUM!</v>
      </c>
      <c r="AC43" s="52" t="e">
        <f t="shared" si="18"/>
        <v>#NUM!</v>
      </c>
      <c r="AD43" s="52" t="e">
        <f t="shared" si="19"/>
        <v>#NUM!</v>
      </c>
      <c r="AE43" s="52" t="e">
        <f t="shared" si="20"/>
        <v>#NUM!</v>
      </c>
      <c r="AF43" s="52" t="e">
        <f t="shared" si="21"/>
        <v>#N/A</v>
      </c>
      <c r="AG43" s="52" t="e">
        <f t="shared" si="22"/>
        <v>#NUM!</v>
      </c>
      <c r="AH43" s="52" t="e">
        <f t="shared" si="23"/>
        <v>#NUM!</v>
      </c>
      <c r="AI43" s="52" t="e">
        <f t="shared" si="24"/>
        <v>#NUM!</v>
      </c>
      <c r="AJ43" s="52" t="e">
        <f t="shared" si="25"/>
        <v>#N/A</v>
      </c>
    </row>
    <row r="44" spans="1:36" ht="12.95" customHeight="1" x14ac:dyDescent="0.15">
      <c r="A44" s="9"/>
      <c r="B44" s="10"/>
      <c r="C44" s="10"/>
      <c r="D44" s="9"/>
      <c r="E44" s="9"/>
      <c r="F44" s="9"/>
      <c r="G44" s="9"/>
      <c r="H44" s="10"/>
      <c r="I44" s="10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</row>
    <row r="45" spans="1:36" ht="12.95" customHeight="1" x14ac:dyDescent="0.15">
      <c r="A45" s="12" t="s">
        <v>16</v>
      </c>
      <c r="B45" s="13"/>
      <c r="C45" s="13"/>
      <c r="D45" s="12"/>
      <c r="E45" s="12"/>
      <c r="F45" s="12"/>
      <c r="G45" s="12"/>
      <c r="H45" s="13"/>
      <c r="I45" s="14" t="s">
        <v>17</v>
      </c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</row>
    <row r="46" spans="1:36" ht="12.95" customHeight="1" x14ac:dyDescent="0.15">
      <c r="A46" s="72"/>
      <c r="B46" s="73"/>
      <c r="C46" s="51" t="s">
        <v>18</v>
      </c>
      <c r="D46" s="51" t="s">
        <v>19</v>
      </c>
      <c r="E46" s="51" t="s">
        <v>20</v>
      </c>
      <c r="F46" s="11"/>
      <c r="G46" s="5" t="s">
        <v>21</v>
      </c>
      <c r="H46" s="13"/>
      <c r="I46" s="74" t="s">
        <v>83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</row>
    <row r="47" spans="1:36" ht="12.95" customHeight="1" x14ac:dyDescent="0.15">
      <c r="A47" s="70" t="s">
        <v>22</v>
      </c>
      <c r="B47" s="71"/>
      <c r="C47" s="15">
        <f>E47-D47</f>
        <v>12</v>
      </c>
      <c r="D47" s="15">
        <f>COUNTIF(G4:G43,"*下層*")</f>
        <v>0</v>
      </c>
      <c r="E47" s="15">
        <f>COUNTA(A4:A43)</f>
        <v>12</v>
      </c>
      <c r="F47" s="11"/>
      <c r="G47" s="16">
        <f>C47*100</f>
        <v>1200</v>
      </c>
      <c r="H47" s="13"/>
      <c r="I47" s="75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</row>
    <row r="48" spans="1:36" ht="12.95" customHeight="1" x14ac:dyDescent="0.15">
      <c r="A48" s="70" t="s">
        <v>23</v>
      </c>
      <c r="B48" s="71"/>
      <c r="C48" s="15">
        <f>ROUND(SUMIF(G4:G43,"&lt;&gt;*下層*",E4:E43)/C47,0)</f>
        <v>14</v>
      </c>
      <c r="D48" s="15" t="str">
        <f>IF(D47&gt;0,ROUND(SUMIF(G4:G43,"*下層*",E4:E43)/D47,0),"")</f>
        <v/>
      </c>
      <c r="E48" s="15">
        <f>ROUND(SUM(E4:E43)/E47,0)</f>
        <v>14</v>
      </c>
      <c r="F48" s="14"/>
      <c r="G48" s="16">
        <f>C48</f>
        <v>14</v>
      </c>
      <c r="H48" s="14"/>
      <c r="I48" s="75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</row>
    <row r="49" spans="1:36" ht="12.95" customHeight="1" x14ac:dyDescent="0.15">
      <c r="A49" s="70" t="s">
        <v>24</v>
      </c>
      <c r="B49" s="71"/>
      <c r="C49" s="15">
        <f>ROUND(SUMIF(G4:G43,"&lt;&gt;*下層*",D4:D43)/C47,0)</f>
        <v>23</v>
      </c>
      <c r="D49" s="15" t="str">
        <f>IF(D47&gt;0,ROUND(SUMIF(G4:G43,"*下層*",D4:D43)/D47,0),"")</f>
        <v/>
      </c>
      <c r="E49" s="15">
        <f>ROUND(SUM(D4:D43)/E47,0)</f>
        <v>23</v>
      </c>
      <c r="F49" s="14"/>
      <c r="G49" s="16">
        <f>C49</f>
        <v>23</v>
      </c>
      <c r="H49" s="14"/>
      <c r="I49" s="75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</row>
    <row r="50" spans="1:36" ht="12.95" customHeight="1" x14ac:dyDescent="0.15">
      <c r="A50" s="70" t="s">
        <v>25</v>
      </c>
      <c r="B50" s="71"/>
      <c r="C50" s="4">
        <f>E50-D50</f>
        <v>4.4899999999999993</v>
      </c>
      <c r="D50" s="17">
        <f>SUMIF(G4:G43,"*下層*",F4:F43)</f>
        <v>0</v>
      </c>
      <c r="E50" s="4">
        <f>SUM(F4:F43)</f>
        <v>4.4899999999999993</v>
      </c>
      <c r="F50" s="14"/>
      <c r="G50" s="18">
        <f>C50*100</f>
        <v>448.99999999999994</v>
      </c>
      <c r="H50" s="14"/>
      <c r="I50" s="75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 spans="1:36" ht="12.95" customHeight="1" x14ac:dyDescent="0.15">
      <c r="A51" s="12"/>
      <c r="B51" s="13"/>
      <c r="C51" s="13"/>
      <c r="D51" s="12"/>
      <c r="E51" s="12"/>
      <c r="F51" s="12"/>
      <c r="G51" s="19" t="str">
        <f>"形状比＝"&amp;ROUND(G48/G49*100,0)&amp;"、Sr＝"&amp;ROUND((10000/G47)^0.5/G48*100,0)</f>
        <v>形状比＝61、Sr＝21</v>
      </c>
      <c r="H51" s="13"/>
      <c r="I51" s="75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 spans="1:36" ht="12.95" customHeight="1" x14ac:dyDescent="0.15">
      <c r="A52" s="12" t="s">
        <v>26</v>
      </c>
      <c r="B52" s="13"/>
      <c r="C52" s="13"/>
      <c r="D52" s="12"/>
      <c r="E52" s="12"/>
      <c r="F52" s="12"/>
      <c r="G52" s="12"/>
      <c r="H52" s="13"/>
      <c r="I52" s="75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1:36" ht="12.95" customHeight="1" x14ac:dyDescent="0.15">
      <c r="A53" s="72"/>
      <c r="B53" s="73"/>
      <c r="C53" s="51" t="s">
        <v>18</v>
      </c>
      <c r="D53" s="51" t="s">
        <v>19</v>
      </c>
      <c r="E53" s="51" t="s">
        <v>20</v>
      </c>
      <c r="F53" s="11"/>
      <c r="G53" s="5" t="s">
        <v>21</v>
      </c>
      <c r="H53" s="13"/>
      <c r="I53" s="75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</row>
    <row r="54" spans="1:36" ht="12.95" customHeight="1" x14ac:dyDescent="0.15">
      <c r="A54" s="70" t="s">
        <v>27</v>
      </c>
      <c r="B54" s="71"/>
      <c r="C54" s="15">
        <f>COUNTIF(H4:H43,"○")</f>
        <v>4</v>
      </c>
      <c r="D54" s="15">
        <f>COUNTIF(H4:H43,"▲")</f>
        <v>0</v>
      </c>
      <c r="E54" s="15">
        <f>COUNTA(H4:H43)</f>
        <v>4</v>
      </c>
      <c r="F54" s="11"/>
      <c r="G54" s="16">
        <f>C54*100</f>
        <v>400</v>
      </c>
      <c r="H54" s="13"/>
      <c r="I54" s="75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</row>
    <row r="55" spans="1:36" ht="12.95" customHeight="1" x14ac:dyDescent="0.15">
      <c r="A55" s="70" t="s">
        <v>23</v>
      </c>
      <c r="B55" s="71"/>
      <c r="C55" s="15">
        <f>IF(C54&gt;0,ROUND(SUMIF(H4:H43,"○",E4:E43)/C54,0),"")</f>
        <v>12</v>
      </c>
      <c r="D55" s="15" t="str">
        <f>IF(D54&gt;0,ROUND(SUMIF(H4:H43,"▲",E4:E43)/D54,0),"")</f>
        <v/>
      </c>
      <c r="E55" s="15">
        <f>ROUND(SUMIF(H4:H43,"*",E4:E43)/E54,0)</f>
        <v>12</v>
      </c>
      <c r="F55" s="14"/>
      <c r="G55" s="16">
        <f>C55</f>
        <v>12</v>
      </c>
      <c r="H55" s="14"/>
      <c r="I55" s="75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 spans="1:36" ht="12.95" customHeight="1" x14ac:dyDescent="0.15">
      <c r="A56" s="70" t="s">
        <v>24</v>
      </c>
      <c r="B56" s="71"/>
      <c r="C56" s="15">
        <f>IF(C54&gt;0,ROUND(SUMIF(H4:H43,"○",D4:D43)/C54,0),"")</f>
        <v>17</v>
      </c>
      <c r="D56" s="15" t="str">
        <f>IF(D54&gt;0,ROUND(SUMIF(H4:H43,"▲",D4:D43)/D54,0),"")</f>
        <v/>
      </c>
      <c r="E56" s="15">
        <f>ROUND(SUMIF(H4:H43,"*",D4:D43)/E54,0)</f>
        <v>17</v>
      </c>
      <c r="F56" s="14"/>
      <c r="G56" s="16">
        <f>C56</f>
        <v>17</v>
      </c>
      <c r="H56" s="14"/>
      <c r="I56" s="75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</row>
    <row r="57" spans="1:36" ht="12.95" customHeight="1" x14ac:dyDescent="0.15">
      <c r="A57" s="70" t="s">
        <v>25</v>
      </c>
      <c r="B57" s="71"/>
      <c r="C57" s="17">
        <f>SUMIF(H4:H43,"○",F4:F43)</f>
        <v>0.60000000000000009</v>
      </c>
      <c r="D57" s="17">
        <f>SUMIF(H4:H43,"▲",F4:F43)</f>
        <v>0</v>
      </c>
      <c r="E57" s="17">
        <f>SUM(C57:D57)</f>
        <v>0.60000000000000009</v>
      </c>
      <c r="F57" s="14"/>
      <c r="G57" s="20">
        <f>C57*100</f>
        <v>60.000000000000007</v>
      </c>
      <c r="H57" s="14"/>
      <c r="I57" s="75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</row>
    <row r="58" spans="1:36" ht="12.95" customHeight="1" x14ac:dyDescent="0.15">
      <c r="A58" s="12"/>
      <c r="B58" s="13"/>
      <c r="C58" s="13"/>
      <c r="D58" s="12"/>
      <c r="E58" s="12"/>
      <c r="F58" s="12"/>
      <c r="G58" s="12"/>
      <c r="H58" s="13"/>
      <c r="I58" s="75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</row>
    <row r="59" spans="1:36" ht="12.95" customHeight="1" x14ac:dyDescent="0.15">
      <c r="A59" s="12" t="s">
        <v>28</v>
      </c>
      <c r="B59" s="13"/>
      <c r="C59" s="13"/>
      <c r="D59" s="12"/>
      <c r="E59" s="12"/>
      <c r="F59" s="12"/>
      <c r="G59" s="11"/>
      <c r="H59" s="11"/>
      <c r="I59" s="75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</row>
    <row r="60" spans="1:36" ht="12.95" customHeight="1" x14ac:dyDescent="0.15">
      <c r="A60" s="72"/>
      <c r="B60" s="73"/>
      <c r="C60" s="51" t="s">
        <v>18</v>
      </c>
      <c r="D60" s="51" t="s">
        <v>19</v>
      </c>
      <c r="E60" s="51" t="s">
        <v>20</v>
      </c>
      <c r="F60" s="11"/>
      <c r="G60" s="14"/>
      <c r="H60" s="11"/>
      <c r="I60" s="75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</row>
    <row r="61" spans="1:36" ht="12.95" customHeight="1" x14ac:dyDescent="0.15">
      <c r="A61" s="70" t="s">
        <v>29</v>
      </c>
      <c r="B61" s="71"/>
      <c r="C61" s="21">
        <f>ROUND(C54/C47*100,1)</f>
        <v>33.299999999999997</v>
      </c>
      <c r="D61" s="21" t="str">
        <f>IF(D47&gt;0,ROUND(D54/D47*100,1),"")</f>
        <v/>
      </c>
      <c r="E61" s="21">
        <f>ROUND(E54/E47*100,1)</f>
        <v>33.299999999999997</v>
      </c>
      <c r="F61" s="11"/>
      <c r="G61" s="14"/>
      <c r="H61" s="11"/>
      <c r="I61" s="76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</row>
    <row r="62" spans="1:36" ht="12.95" customHeight="1" x14ac:dyDescent="0.15">
      <c r="A62" s="70" t="s">
        <v>30</v>
      </c>
      <c r="B62" s="71"/>
      <c r="C62" s="21">
        <f>ROUND(C57/C50*100,1)</f>
        <v>13.4</v>
      </c>
      <c r="D62" s="21" t="str">
        <f>IF(D47&gt;0,ROUND(D57/D50*100,1),"")</f>
        <v/>
      </c>
      <c r="E62" s="21">
        <f>ROUND(E57/E50*100,1)</f>
        <v>13.4</v>
      </c>
      <c r="F62" s="11"/>
      <c r="G62" s="11"/>
      <c r="H62" s="11"/>
      <c r="I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</row>
    <row r="63" spans="1:36" ht="12.95" customHeight="1" x14ac:dyDescent="0.15">
      <c r="A63" s="22"/>
      <c r="B63" s="22"/>
      <c r="C63" s="22"/>
      <c r="D63" s="22"/>
      <c r="E63" s="22"/>
      <c r="F63" s="22"/>
      <c r="G63" s="22"/>
      <c r="H63" s="22"/>
      <c r="I63" s="22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</row>
    <row r="64" spans="1:36" ht="12.95" customHeight="1" x14ac:dyDescent="0.15">
      <c r="A64" s="12" t="s">
        <v>31</v>
      </c>
      <c r="B64" s="13"/>
      <c r="C64" s="13"/>
      <c r="D64" s="12"/>
      <c r="E64" s="12"/>
      <c r="F64" s="12"/>
      <c r="G64" s="12"/>
      <c r="H64" s="22"/>
      <c r="I64" s="22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</row>
    <row r="65" spans="1:36" ht="12.95" customHeight="1" x14ac:dyDescent="0.15">
      <c r="A65" s="72"/>
      <c r="B65" s="73"/>
      <c r="C65" s="51" t="s">
        <v>18</v>
      </c>
      <c r="D65" s="51" t="s">
        <v>19</v>
      </c>
      <c r="E65" s="51" t="s">
        <v>20</v>
      </c>
      <c r="F65" s="11"/>
      <c r="G65" s="5" t="s">
        <v>21</v>
      </c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</row>
    <row r="66" spans="1:36" ht="12.95" customHeight="1" x14ac:dyDescent="0.15">
      <c r="A66" s="70" t="s">
        <v>22</v>
      </c>
      <c r="B66" s="71"/>
      <c r="C66" s="15">
        <f>C47-C54</f>
        <v>8</v>
      </c>
      <c r="D66" s="15">
        <f>D47-D54</f>
        <v>0</v>
      </c>
      <c r="E66" s="15">
        <f>SUM(C66:D66)</f>
        <v>8</v>
      </c>
      <c r="F66" s="11"/>
      <c r="G66" s="16">
        <f>C66*100</f>
        <v>800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</row>
    <row r="67" spans="1:36" ht="12.95" customHeight="1" x14ac:dyDescent="0.15">
      <c r="A67" s="70" t="s">
        <v>23</v>
      </c>
      <c r="B67" s="71"/>
      <c r="C67" s="15">
        <f>IF(C66&gt;0,ROUND(SUMIFS(E4:E43,G4:G43,"&lt;&gt;*下層*",H4:H43,"")/C66,0),"")</f>
        <v>15</v>
      </c>
      <c r="D67" s="15" t="str">
        <f>IF(D66&gt;0,ROUND(SUMIFS(E4:E43,G4:G43,"*下層*",H4:H43,"")/D66,0),"")</f>
        <v/>
      </c>
      <c r="E67" s="15">
        <f>IF(E66&gt;0,ROUND(SUMIF(H4:H43,"",E4:E43)/E66,0),"")</f>
        <v>15</v>
      </c>
      <c r="F67" s="14"/>
      <c r="G67" s="16">
        <f>C67</f>
        <v>15</v>
      </c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</row>
    <row r="68" spans="1:36" ht="12.95" customHeight="1" x14ac:dyDescent="0.15">
      <c r="A68" s="70" t="s">
        <v>24</v>
      </c>
      <c r="B68" s="71"/>
      <c r="C68" s="15">
        <f>IF(C66&gt;0,ROUND(SUMIFS(D4:D43,G4:G43,"&lt;&gt;*下層*",H4:H43,"")/C66,0),"")</f>
        <v>26</v>
      </c>
      <c r="D68" s="15" t="str">
        <f>IF(D66&gt;0,ROUND(SUMIFS(D4:D43,G4:G43,"*下層*",H4:H43,"")/D66,0),"")</f>
        <v/>
      </c>
      <c r="E68" s="15">
        <f>IF(E66&gt;0,ROUND(SUMIF(H4:H43,"",D4:D43)/E66,0),"")</f>
        <v>26</v>
      </c>
      <c r="F68" s="14"/>
      <c r="G68" s="16">
        <f>C68</f>
        <v>26</v>
      </c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</row>
    <row r="69" spans="1:36" ht="12.95" customHeight="1" x14ac:dyDescent="0.15">
      <c r="A69" s="70" t="s">
        <v>25</v>
      </c>
      <c r="B69" s="71"/>
      <c r="C69" s="4">
        <f>C50-C57</f>
        <v>3.8899999999999992</v>
      </c>
      <c r="D69" s="17" t="str">
        <f>IF(D66&gt;0,D50-D57,"")</f>
        <v/>
      </c>
      <c r="E69" s="4">
        <f>SUM(C69:D69)</f>
        <v>3.8899999999999992</v>
      </c>
      <c r="F69" s="14"/>
      <c r="G69" s="18">
        <f>C69*100</f>
        <v>388.99999999999994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</row>
    <row r="70" spans="1:36" x14ac:dyDescent="0.15">
      <c r="G70" s="19" t="str">
        <f>"形状比＝"&amp;ROUND(G67/G68*100,0)&amp;"、Sr＝"&amp;ROUND((10000/G66)^0.5/G67*100,0)</f>
        <v>形状比＝58、Sr＝24</v>
      </c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</row>
    <row r="71" spans="1:36" x14ac:dyDescent="0.15"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</row>
    <row r="72" spans="1:36" x14ac:dyDescent="0.15"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</row>
    <row r="73" spans="1:36" x14ac:dyDescent="0.15"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</row>
    <row r="74" spans="1:36" x14ac:dyDescent="0.15"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</row>
    <row r="75" spans="1:36" x14ac:dyDescent="0.15"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</row>
    <row r="76" spans="1:36" x14ac:dyDescent="0.15"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</row>
    <row r="77" spans="1:36" x14ac:dyDescent="0.15"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</row>
    <row r="78" spans="1:36" x14ac:dyDescent="0.15"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</row>
    <row r="79" spans="1:36" x14ac:dyDescent="0.15"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</row>
    <row r="80" spans="1:36" x14ac:dyDescent="0.15"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</row>
    <row r="81" spans="11:36" x14ac:dyDescent="0.15"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</row>
    <row r="82" spans="11:36" x14ac:dyDescent="0.15"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</row>
    <row r="83" spans="11:36" x14ac:dyDescent="0.15"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1:36" x14ac:dyDescent="0.15"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</row>
    <row r="85" spans="11:36" x14ac:dyDescent="0.15"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</row>
    <row r="86" spans="11:36" x14ac:dyDescent="0.15"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</row>
    <row r="87" spans="11:36" x14ac:dyDescent="0.15"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</row>
    <row r="88" spans="11:36" x14ac:dyDescent="0.15"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</row>
    <row r="89" spans="11:36" x14ac:dyDescent="0.15"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</row>
    <row r="90" spans="11:36" x14ac:dyDescent="0.15"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</row>
    <row r="91" spans="11:36" x14ac:dyDescent="0.15"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</row>
    <row r="92" spans="11:36" x14ac:dyDescent="0.15"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</row>
    <row r="93" spans="11:36" x14ac:dyDescent="0.15"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</row>
    <row r="94" spans="11:36" x14ac:dyDescent="0.15"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</row>
    <row r="95" spans="11:36" x14ac:dyDescent="0.15"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</row>
    <row r="96" spans="11:36" x14ac:dyDescent="0.15"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</row>
    <row r="97" spans="11:36" x14ac:dyDescent="0.15"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</row>
    <row r="98" spans="11:36" x14ac:dyDescent="0.15"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1:36" x14ac:dyDescent="0.15"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1:36" x14ac:dyDescent="0.15"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</row>
    <row r="101" spans="11:36" x14ac:dyDescent="0.15"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</row>
    <row r="102" spans="11:36" x14ac:dyDescent="0.15"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</row>
    <row r="103" spans="11:36" x14ac:dyDescent="0.15"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</row>
    <row r="104" spans="11:36" x14ac:dyDescent="0.15"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</row>
    <row r="105" spans="11:36" x14ac:dyDescent="0.15"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</row>
    <row r="106" spans="11:36" x14ac:dyDescent="0.15"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</row>
    <row r="107" spans="11:36" x14ac:dyDescent="0.15"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</row>
    <row r="108" spans="11:36" x14ac:dyDescent="0.15"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</row>
    <row r="109" spans="11:36" x14ac:dyDescent="0.15"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</row>
    <row r="110" spans="11:36" x14ac:dyDescent="0.15"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</row>
    <row r="111" spans="11:36" x14ac:dyDescent="0.15"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</row>
    <row r="112" spans="11:36" x14ac:dyDescent="0.15"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</row>
    <row r="113" spans="11:36" x14ac:dyDescent="0.15"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</row>
    <row r="114" spans="11:36" x14ac:dyDescent="0.15"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</row>
    <row r="115" spans="11:36" x14ac:dyDescent="0.15"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</row>
    <row r="116" spans="11:36" x14ac:dyDescent="0.15"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</row>
    <row r="117" spans="11:36" x14ac:dyDescent="0.15"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</row>
    <row r="118" spans="11:36" x14ac:dyDescent="0.15"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</row>
    <row r="119" spans="11:36" x14ac:dyDescent="0.15"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</row>
    <row r="120" spans="11:36" x14ac:dyDescent="0.15"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</row>
  </sheetData>
  <autoFilter ref="A3:I43">
    <filterColumn colId="1" showButton="0"/>
  </autoFilter>
  <mergeCells count="67">
    <mergeCell ref="A67:B67"/>
    <mergeCell ref="A68:B68"/>
    <mergeCell ref="A69:B69"/>
    <mergeCell ref="A57:B57"/>
    <mergeCell ref="A60:B60"/>
    <mergeCell ref="A61:B61"/>
    <mergeCell ref="A62:B62"/>
    <mergeCell ref="A65:B65"/>
    <mergeCell ref="A66:B66"/>
    <mergeCell ref="A46:B46"/>
    <mergeCell ref="I46:I61"/>
    <mergeCell ref="A47:B47"/>
    <mergeCell ref="A48:B48"/>
    <mergeCell ref="A49:B49"/>
    <mergeCell ref="A50:B50"/>
    <mergeCell ref="A53:B53"/>
    <mergeCell ref="A54:B54"/>
    <mergeCell ref="A55:B55"/>
    <mergeCell ref="A56:B56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G2:AJ2"/>
    <mergeCell ref="B3:C3"/>
    <mergeCell ref="B4:C4"/>
    <mergeCell ref="B5:C5"/>
    <mergeCell ref="B6:C6"/>
    <mergeCell ref="V2:Z2"/>
    <mergeCell ref="AA2:AF2"/>
    <mergeCell ref="B7:C7"/>
    <mergeCell ref="A2:G2"/>
    <mergeCell ref="H2:I2"/>
    <mergeCell ref="K2:P2"/>
    <mergeCell ref="Q2:U2"/>
  </mergeCells>
  <phoneticPr fontId="3"/>
  <conditionalFormatting sqref="K4:K43">
    <cfRule type="expression" dxfId="239" priority="16" stopIfTrue="1">
      <formula>AND(($H4="スギ"),(#REF!&lt;12))</formula>
    </cfRule>
  </conditionalFormatting>
  <conditionalFormatting sqref="L4:L43">
    <cfRule type="expression" dxfId="238" priority="15" stopIfTrue="1">
      <formula>AND(($H4="スギ"),(#REF!&lt;22),(#REF!&gt;=12))</formula>
    </cfRule>
  </conditionalFormatting>
  <conditionalFormatting sqref="M4:M43">
    <cfRule type="expression" dxfId="237" priority="14" stopIfTrue="1">
      <formula>AND(($H4="スギ"),(#REF!&lt;32),(#REF!&gt;=22))</formula>
    </cfRule>
  </conditionalFormatting>
  <conditionalFormatting sqref="N4:N43">
    <cfRule type="expression" dxfId="236" priority="13" stopIfTrue="1">
      <formula>AND(($H4="スギ"),(#REF!&lt;42),(#REF!&gt;=32))</formula>
    </cfRule>
  </conditionalFormatting>
  <conditionalFormatting sqref="U4:U43 Z4:AF43 AJ4:AJ43 O4:P43">
    <cfRule type="expression" dxfId="235" priority="12" stopIfTrue="1">
      <formula>AND(($H4="スギ"),(#REF!&gt;=42))</formula>
    </cfRule>
  </conditionalFormatting>
  <conditionalFormatting sqref="Q4:Q43 AA4:AA43">
    <cfRule type="expression" dxfId="234" priority="11" stopIfTrue="1">
      <formula>AND(($H4="ヒノキ"),(#REF!&lt;12))</formula>
    </cfRule>
  </conditionalFormatting>
  <conditionalFormatting sqref="R4:R43 AB4:AE43">
    <cfRule type="expression" dxfId="233" priority="10" stopIfTrue="1">
      <formula>AND(($H4="ヒノキ"),(#REF!&lt;22),(#REF!&gt;=12))</formula>
    </cfRule>
  </conditionalFormatting>
  <conditionalFormatting sqref="S4:S43">
    <cfRule type="expression" dxfId="232" priority="9" stopIfTrue="1">
      <formula>AND(($H4="ヒノキ"),(#REF!&lt;32),(#REF!&gt;=22))</formula>
    </cfRule>
  </conditionalFormatting>
  <conditionalFormatting sqref="T4:U43 Z4:AF43 AJ4:AJ43">
    <cfRule type="expression" dxfId="231" priority="8" stopIfTrue="1">
      <formula>AND(($H4="ヒノキ"),(#REF!&gt;=32))</formula>
    </cfRule>
  </conditionalFormatting>
  <conditionalFormatting sqref="V4:V43 AA4:AA43">
    <cfRule type="expression" dxfId="230" priority="7" stopIfTrue="1">
      <formula>AND(($H4="アカマツ"),(#REF!&lt;12))</formula>
    </cfRule>
  </conditionalFormatting>
  <conditionalFormatting sqref="W4:W43 AB4:AB43">
    <cfRule type="expression" dxfId="229" priority="6" stopIfTrue="1">
      <formula>AND(($H4="アカマツ"),(#REF!&lt;22),(#REF!&gt;=12))</formula>
    </cfRule>
  </conditionalFormatting>
  <conditionalFormatting sqref="X4:X43 AC4:AC43">
    <cfRule type="expression" dxfId="228" priority="5" stopIfTrue="1">
      <formula>AND(($H4="アカマツ"),(#REF!&lt;42),(#REF!&gt;=22))</formula>
    </cfRule>
  </conditionalFormatting>
  <conditionalFormatting sqref="Y4:AF43 AJ4:AJ43">
    <cfRule type="expression" dxfId="227" priority="4" stopIfTrue="1">
      <formula>AND(($H4="アカマツ"),(#REF!&gt;=42))</formula>
    </cfRule>
  </conditionalFormatting>
  <conditionalFormatting sqref="AG4:AG43">
    <cfRule type="expression" dxfId="226" priority="3" stopIfTrue="1">
      <formula>AND(($H4&lt;&gt;"スギ"),($H4&lt;&gt;"ヒノキ"),($H4&lt;&gt;"アカマツ"),(#REF!&lt;12))</formula>
    </cfRule>
  </conditionalFormatting>
  <conditionalFormatting sqref="AH4:AH43">
    <cfRule type="expression" dxfId="225" priority="2" stopIfTrue="1">
      <formula>AND(($H4&lt;&gt;"スギ"),($H4&lt;&gt;"ヒノキ"),($H4&lt;&gt;"アカマツ"),(#REF!&lt;42),(#REF!&gt;=12))</formula>
    </cfRule>
  </conditionalFormatting>
  <conditionalFormatting sqref="AI4:AJ43">
    <cfRule type="expression" dxfId="224" priority="1" stopIfTrue="1">
      <formula>AND(($H4&lt;&gt;"スギ"),($H4&lt;&gt;"ヒノキ"),($H4&lt;&gt;"アカマツ"),(#REF!&gt;=42))</formula>
    </cfRule>
  </conditionalFormatting>
  <pageMargins left="1.1023622047244095" right="0.19685039370078741" top="0.27559055118110237" bottom="0.31496062992125984" header="0.15748031496062992" footer="0.23622047244094491"/>
  <pageSetup paperSize="9" scale="90" orientation="portrait" blackAndWhite="1" r:id="rId1"/>
  <headerFooter alignWithMargins="0">
    <oddHeader>&amp;R&amp;P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AJ120"/>
  <sheetViews>
    <sheetView showGridLines="0" tabSelected="1" view="pageBreakPreview" zoomScaleNormal="85" zoomScaleSheetLayoutView="100" workbookViewId="0">
      <selection activeCell="J6" sqref="J6"/>
    </sheetView>
  </sheetViews>
  <sheetFormatPr defaultColWidth="8.125" defaultRowHeight="14.25" x14ac:dyDescent="0.15"/>
  <cols>
    <col min="1" max="3" width="7.875" style="1" customWidth="1"/>
    <col min="4" max="4" width="8.125" style="1" customWidth="1"/>
    <col min="5" max="6" width="8" style="1" customWidth="1"/>
    <col min="7" max="7" width="18.625" style="1" customWidth="1"/>
    <col min="8" max="8" width="7.75" style="1" customWidth="1"/>
    <col min="9" max="9" width="23.875" style="1" customWidth="1"/>
    <col min="10" max="16384" width="8.125" style="1"/>
  </cols>
  <sheetData>
    <row r="1" spans="1:36" ht="43.5" customHeight="1" x14ac:dyDescent="0.15">
      <c r="B1" s="1" t="s">
        <v>0</v>
      </c>
    </row>
    <row r="2" spans="1:36" ht="21" customHeight="1" x14ac:dyDescent="0.15">
      <c r="A2" s="83" t="s">
        <v>74</v>
      </c>
      <c r="B2" s="83"/>
      <c r="C2" s="83"/>
      <c r="D2" s="83"/>
      <c r="E2" s="83"/>
      <c r="F2" s="83"/>
      <c r="G2" s="83"/>
      <c r="H2" s="84" t="s">
        <v>164</v>
      </c>
      <c r="I2" s="84"/>
      <c r="K2" s="80" t="s">
        <v>1</v>
      </c>
      <c r="L2" s="81"/>
      <c r="M2" s="81"/>
      <c r="N2" s="81"/>
      <c r="O2" s="81"/>
      <c r="P2" s="82"/>
      <c r="Q2" s="80" t="s">
        <v>2</v>
      </c>
      <c r="R2" s="81"/>
      <c r="S2" s="81"/>
      <c r="T2" s="81"/>
      <c r="U2" s="82"/>
      <c r="V2" s="80" t="s">
        <v>3</v>
      </c>
      <c r="W2" s="81"/>
      <c r="X2" s="81"/>
      <c r="Y2" s="81"/>
      <c r="Z2" s="82"/>
      <c r="AA2" s="80" t="s">
        <v>4</v>
      </c>
      <c r="AB2" s="81"/>
      <c r="AC2" s="81"/>
      <c r="AD2" s="81"/>
      <c r="AE2" s="81"/>
      <c r="AF2" s="82"/>
      <c r="AG2" s="78" t="s">
        <v>5</v>
      </c>
      <c r="AH2" s="78"/>
      <c r="AI2" s="78"/>
      <c r="AJ2" s="78"/>
    </row>
    <row r="3" spans="1:36" ht="46.5" customHeight="1" x14ac:dyDescent="0.15">
      <c r="A3" s="53" t="s">
        <v>6</v>
      </c>
      <c r="B3" s="79" t="s">
        <v>7</v>
      </c>
      <c r="C3" s="79"/>
      <c r="D3" s="2" t="s">
        <v>8</v>
      </c>
      <c r="E3" s="2" t="s">
        <v>9</v>
      </c>
      <c r="F3" s="3" t="s">
        <v>10</v>
      </c>
      <c r="G3" s="3" t="s">
        <v>11</v>
      </c>
      <c r="H3" s="2" t="s">
        <v>12</v>
      </c>
      <c r="I3" s="2" t="s">
        <v>13</v>
      </c>
      <c r="K3" s="52">
        <v>0</v>
      </c>
      <c r="L3" s="52">
        <v>12</v>
      </c>
      <c r="M3" s="52">
        <v>22</v>
      </c>
      <c r="N3" s="52">
        <v>32</v>
      </c>
      <c r="O3" s="52">
        <v>42</v>
      </c>
      <c r="P3" s="52" t="s">
        <v>14</v>
      </c>
      <c r="Q3" s="52">
        <v>0</v>
      </c>
      <c r="R3" s="52">
        <v>12</v>
      </c>
      <c r="S3" s="52">
        <v>22</v>
      </c>
      <c r="T3" s="52">
        <v>32</v>
      </c>
      <c r="U3" s="52" t="s">
        <v>14</v>
      </c>
      <c r="V3" s="52">
        <v>0</v>
      </c>
      <c r="W3" s="52">
        <v>12</v>
      </c>
      <c r="X3" s="52">
        <v>22</v>
      </c>
      <c r="Y3" s="52">
        <v>42</v>
      </c>
      <c r="Z3" s="52" t="s">
        <v>14</v>
      </c>
      <c r="AA3" s="52">
        <v>0</v>
      </c>
      <c r="AB3" s="52">
        <v>12</v>
      </c>
      <c r="AC3" s="52">
        <v>22</v>
      </c>
      <c r="AD3" s="52">
        <v>32</v>
      </c>
      <c r="AE3" s="52">
        <v>42</v>
      </c>
      <c r="AF3" s="52" t="s">
        <v>14</v>
      </c>
      <c r="AG3" s="52">
        <v>0</v>
      </c>
      <c r="AH3" s="52">
        <v>12</v>
      </c>
      <c r="AI3" s="52">
        <v>42</v>
      </c>
      <c r="AJ3" s="52" t="s">
        <v>14</v>
      </c>
    </row>
    <row r="4" spans="1:36" ht="12.95" customHeight="1" x14ac:dyDescent="0.15">
      <c r="A4" s="51">
        <v>941</v>
      </c>
      <c r="B4" s="77" t="s">
        <v>64</v>
      </c>
      <c r="C4" s="77"/>
      <c r="D4" s="51">
        <v>40</v>
      </c>
      <c r="E4" s="51">
        <v>20</v>
      </c>
      <c r="F4" s="4">
        <f t="shared" ref="F4:F43" si="0">IF(D4&gt;0,IF(B4="スギ",P4,IF(B4="ヒノキ",U4,IF(B4="アカマツ",Z4,IF(B4="カラマツ",AF4,AJ4)))),"")</f>
        <v>1.1000000000000001</v>
      </c>
      <c r="G4" s="65"/>
      <c r="H4" s="51"/>
      <c r="I4" s="51" t="s">
        <v>71</v>
      </c>
      <c r="J4" s="1" t="s">
        <v>15</v>
      </c>
      <c r="K4" s="52">
        <f t="shared" ref="K4:K43" si="1">IF(ROUND(10^(-5+0.8769+1.7454*LOG(D4)+1.014*LOG(E4)),2)&gt;=0.01,ROUND(10^(-5+0.8769+1.7454*LOG(D4)+1.014*LOG(E4)),2),ROUND(10^(-5+0.8769+1.7454*LOG(D4)+1.014*LOG(E4)),3))</f>
        <v>0.98</v>
      </c>
      <c r="L4" s="52">
        <f t="shared" ref="L4:L43" si="2">ROUND(10^(-5+0.73504+1.83346*LOG(D4)+1.06569*LOG(E4)),2)</f>
        <v>1.1499999999999999</v>
      </c>
      <c r="M4" s="52">
        <f t="shared" ref="M4:M43" si="3">ROUND(10^(-5+0.71514+1.74357*LOG(D4)+1.17719*LOG(E4)),2)</f>
        <v>1.1000000000000001</v>
      </c>
      <c r="N4" s="52">
        <f t="shared" ref="N4:N43" si="4">ROUND(10^(-5+0.82956+1.76381*LOG(D4)+1.06412*LOG(E4)),2)</f>
        <v>1.1000000000000001</v>
      </c>
      <c r="O4" s="52">
        <f t="shared" ref="O4:O43" si="5">ROUND(10^(-5+0.88226+1.79204*LOG(D4)+0.99303*LOG(E4)),2)</f>
        <v>1.1100000000000001</v>
      </c>
      <c r="P4" s="52">
        <f>HLOOKUP($D4,K$3:O$43,MATCH($A4,$A$3:$A$43,0),1)</f>
        <v>1.1000000000000001</v>
      </c>
      <c r="Q4" s="52">
        <f t="shared" ref="Q4:Q43" si="6">IF(ROUND(10^(1.810672*LOG(D4)+0.982833*LOG(E4)-4.173533),2)&gt;=0.01,ROUND(10^(1.810672*LOG(D4)+0.982833*LOG(E4)-4.173533),2),ROUND(10^(1.810672*LOG(D4)+0.982833*LOG(E4)-4.173533),3))</f>
        <v>1.01</v>
      </c>
      <c r="R4" s="52">
        <f t="shared" ref="R4:R43" si="7">ROUND(10^(1.905709*LOG(D4)+1.011385*LOG(E4)-4.293729),2)</f>
        <v>1.19</v>
      </c>
      <c r="S4" s="52">
        <f t="shared" ref="S4:S43" si="8">ROUND(10^(1.771888*LOG(D4)+1.138415*LOG(E4)-4.271259),2)</f>
        <v>1.1200000000000001</v>
      </c>
      <c r="T4" s="52">
        <f t="shared" ref="T4:T43" si="9">ROUND(10^(1.671519*LOG(D4)+1.363617*LOG(E4)-4.404407),2)</f>
        <v>1.1200000000000001</v>
      </c>
      <c r="U4" s="52">
        <f t="shared" ref="U4:U43" si="10">HLOOKUP($D4,Q$3:T$43,MATCH($A4,$A$3:$A$43,0),1)</f>
        <v>1.1200000000000001</v>
      </c>
      <c r="V4" s="52">
        <f t="shared" ref="V4:V43" si="11">IF(ROUND(10^(-4.249503+1.946501*LOG(D4)+0.942682*LOG(E4)),2)&gt;=0.01,ROUND(10^(-4.249503+1.946501*LOG(D4)+0.942682*LOG(E4)),2),ROUND(10^(-4.249503+1.946501*LOG(D4)+0.942682*LOG(E4)),3))</f>
        <v>1.25</v>
      </c>
      <c r="W4" s="52">
        <f t="shared" ref="W4:W43" si="12">ROUND(10^(-4.155639+1.847898*LOG(D4)+0.951955*LOG(E4)),2)</f>
        <v>1.1000000000000001</v>
      </c>
      <c r="X4" s="52">
        <f t="shared" ref="X4:X43" si="13">ROUND(10^(-4.194535+1.804172*LOG(D4)+1.034248*LOG(E4)),2)</f>
        <v>1.1000000000000001</v>
      </c>
      <c r="Y4" s="52">
        <f t="shared" ref="Y4:Y43" si="14">ROUND(10^(-4.42347+2.006485*LOG(D4)+0.967757*LOG(E4)),2)</f>
        <v>1.1200000000000001</v>
      </c>
      <c r="Z4" s="52">
        <f t="shared" ref="Z4:Z43" si="15">HLOOKUP($D4,V$3:Y$43,MATCH($A4,$A$3:$A$43,0),1)</f>
        <v>1.1000000000000001</v>
      </c>
      <c r="AA4" s="52">
        <f t="shared" ref="AA4:AA43" si="16">IF(ROUND(10^(1.80389*LOG(D4)+0.962587*LOG(E4)-4.155099),2)&gt;=0.01,ROUND(10^(1.80389*LOG(D4)+0.962587*LOG(E4)-4.155099),2),ROUND(10^(1.80389*LOG(D4)+0.962587*LOG(E4)-4.155099),3))</f>
        <v>0.97</v>
      </c>
      <c r="AB4" s="52">
        <f t="shared" ref="AB4:AB43" si="17">ROUND(10^(1.979213*LOG(D4)+0.998347*LOG(E4)-4.369281),2)</f>
        <v>1.26</v>
      </c>
      <c r="AC4" s="52">
        <f t="shared" ref="AC4:AC43" si="18">ROUND(10^(1.904401*LOG(D4)+1.062478*LOG(E4)-4.348104),2)</f>
        <v>1.22</v>
      </c>
      <c r="AD4" s="52">
        <f t="shared" ref="AD4:AD43" si="19">ROUND(10^(1.640825*LOG(D4)+1.080387*LOG(E4)-3.976731),2)</f>
        <v>1.1399999999999999</v>
      </c>
      <c r="AE4" s="52">
        <f t="shared" ref="AE4:AE43" si="20">ROUND(10^(1.90887*LOG(D4)+1.088002*LOG(E4)-4.431495),2)</f>
        <v>1.1000000000000001</v>
      </c>
      <c r="AF4" s="52">
        <f t="shared" ref="AF4:AF43" si="21">HLOOKUP($D4,AA$3:AE$43,MATCH($A4,$A$3:$A$43,0),1)</f>
        <v>1.1399999999999999</v>
      </c>
      <c r="AG4" s="52">
        <f t="shared" ref="AG4:AG43" si="22">IF(ROUND(10^(1.94019664*LOG(D4)+0.84689666*LOG(E4)-4.20067295),2)&gt;=0.01,ROUND(10^(1.94019664*LOG(D4)+0.84689666*LOG(E4)-4.20067295),2),ROUND(10^(1.94019664*LOG(D4)+0.84689666*LOG(E4)-4.20067295),3))</f>
        <v>1.02</v>
      </c>
      <c r="AH4" s="52">
        <f t="shared" ref="AH4:AH43" si="23">ROUND(10^(1.93813902*LOG(D4)+0.96697002*LOG(E4)-4.32216295),2)</f>
        <v>1.1000000000000001</v>
      </c>
      <c r="AI4" s="52">
        <f t="shared" ref="AI4:AI43" si="24">ROUND(10^(1.82464098*LOG(D4)+0.97625989*LOG(E4)-4.15096808),2)</f>
        <v>1.1000000000000001</v>
      </c>
      <c r="AJ4" s="52">
        <f t="shared" ref="AJ4:AJ43" si="25">HLOOKUP($D4,AG$3:AI$43,MATCH($A4,$A$3:$A$43,0),1)</f>
        <v>1.1000000000000001</v>
      </c>
    </row>
    <row r="5" spans="1:36" ht="12.95" customHeight="1" x14ac:dyDescent="0.15">
      <c r="A5" s="51">
        <v>942</v>
      </c>
      <c r="B5" s="77" t="s">
        <v>84</v>
      </c>
      <c r="C5" s="77"/>
      <c r="D5" s="51">
        <v>20</v>
      </c>
      <c r="E5" s="51">
        <v>15</v>
      </c>
      <c r="F5" s="4">
        <f t="shared" si="0"/>
        <v>0.24</v>
      </c>
      <c r="G5" s="65"/>
      <c r="H5" s="51"/>
      <c r="I5" s="51"/>
      <c r="J5" s="1" t="s">
        <v>15</v>
      </c>
      <c r="K5" s="52">
        <f t="shared" si="1"/>
        <v>0.22</v>
      </c>
      <c r="L5" s="52">
        <f t="shared" si="2"/>
        <v>0.24</v>
      </c>
      <c r="M5" s="52">
        <f t="shared" si="3"/>
        <v>0.23</v>
      </c>
      <c r="N5" s="52">
        <f t="shared" si="4"/>
        <v>0.24</v>
      </c>
      <c r="O5" s="52">
        <f t="shared" si="5"/>
        <v>0.24</v>
      </c>
      <c r="P5" s="52">
        <f t="shared" ref="P5:P43" si="26">HLOOKUP($D5,K$3:O$43,MATCH(A5,$A$3:$A$43,0),1)</f>
        <v>0.24</v>
      </c>
      <c r="Q5" s="52">
        <f t="shared" si="6"/>
        <v>0.22</v>
      </c>
      <c r="R5" s="52">
        <f t="shared" si="7"/>
        <v>0.24</v>
      </c>
      <c r="S5" s="52">
        <f t="shared" si="8"/>
        <v>0.24</v>
      </c>
      <c r="T5" s="52">
        <f t="shared" si="9"/>
        <v>0.24</v>
      </c>
      <c r="U5" s="52">
        <f t="shared" si="10"/>
        <v>0.24</v>
      </c>
      <c r="V5" s="52">
        <f t="shared" si="11"/>
        <v>0.25</v>
      </c>
      <c r="W5" s="52">
        <f t="shared" si="12"/>
        <v>0.23</v>
      </c>
      <c r="X5" s="52">
        <f t="shared" si="13"/>
        <v>0.23</v>
      </c>
      <c r="Y5" s="52">
        <f t="shared" si="14"/>
        <v>0.21</v>
      </c>
      <c r="Z5" s="52">
        <f t="shared" si="15"/>
        <v>0.23</v>
      </c>
      <c r="AA5" s="52">
        <f t="shared" si="16"/>
        <v>0.21</v>
      </c>
      <c r="AB5" s="52">
        <f t="shared" si="17"/>
        <v>0.24</v>
      </c>
      <c r="AC5" s="52">
        <f t="shared" si="18"/>
        <v>0.24</v>
      </c>
      <c r="AD5" s="52">
        <f t="shared" si="19"/>
        <v>0.27</v>
      </c>
      <c r="AE5" s="52">
        <f t="shared" si="20"/>
        <v>0.21</v>
      </c>
      <c r="AF5" s="52">
        <f t="shared" si="21"/>
        <v>0.24</v>
      </c>
      <c r="AG5" s="52">
        <f t="shared" si="22"/>
        <v>0.21</v>
      </c>
      <c r="AH5" s="52">
        <f t="shared" si="23"/>
        <v>0.22</v>
      </c>
      <c r="AI5" s="52">
        <f t="shared" si="24"/>
        <v>0.24</v>
      </c>
      <c r="AJ5" s="52">
        <f t="shared" si="25"/>
        <v>0.22</v>
      </c>
    </row>
    <row r="6" spans="1:36" ht="12.95" customHeight="1" x14ac:dyDescent="0.15">
      <c r="A6" s="59">
        <v>943</v>
      </c>
      <c r="B6" s="77" t="s">
        <v>84</v>
      </c>
      <c r="C6" s="77"/>
      <c r="D6" s="51">
        <v>24</v>
      </c>
      <c r="E6" s="51">
        <v>15</v>
      </c>
      <c r="F6" s="4">
        <f t="shared" si="0"/>
        <v>0.33</v>
      </c>
      <c r="G6" s="5"/>
      <c r="H6" s="54"/>
      <c r="I6" s="51"/>
      <c r="J6" s="1" t="s">
        <v>15</v>
      </c>
      <c r="K6" s="52">
        <f t="shared" si="1"/>
        <v>0.3</v>
      </c>
      <c r="L6" s="52">
        <f t="shared" si="2"/>
        <v>0.33</v>
      </c>
      <c r="M6" s="52">
        <f t="shared" si="3"/>
        <v>0.32</v>
      </c>
      <c r="N6" s="52">
        <f t="shared" si="4"/>
        <v>0.33</v>
      </c>
      <c r="O6" s="52">
        <f t="shared" si="5"/>
        <v>0.33</v>
      </c>
      <c r="P6" s="52">
        <f t="shared" si="26"/>
        <v>0.32</v>
      </c>
      <c r="Q6" s="52">
        <f t="shared" si="6"/>
        <v>0.3</v>
      </c>
      <c r="R6" s="52">
        <f t="shared" si="7"/>
        <v>0.34</v>
      </c>
      <c r="S6" s="52">
        <f t="shared" si="8"/>
        <v>0.33</v>
      </c>
      <c r="T6" s="52">
        <f t="shared" si="9"/>
        <v>0.32</v>
      </c>
      <c r="U6" s="52">
        <f t="shared" si="10"/>
        <v>0.33</v>
      </c>
      <c r="V6" s="52">
        <f t="shared" si="11"/>
        <v>0.35</v>
      </c>
      <c r="W6" s="52">
        <f t="shared" si="12"/>
        <v>0.33</v>
      </c>
      <c r="X6" s="52">
        <f t="shared" si="13"/>
        <v>0.33</v>
      </c>
      <c r="Y6" s="52">
        <f t="shared" si="14"/>
        <v>0.3</v>
      </c>
      <c r="Z6" s="52">
        <f t="shared" si="15"/>
        <v>0.33</v>
      </c>
      <c r="AA6" s="52">
        <f t="shared" si="16"/>
        <v>0.28999999999999998</v>
      </c>
      <c r="AB6" s="52">
        <f t="shared" si="17"/>
        <v>0.34</v>
      </c>
      <c r="AC6" s="52">
        <f t="shared" si="18"/>
        <v>0.34</v>
      </c>
      <c r="AD6" s="52">
        <f t="shared" si="19"/>
        <v>0.36</v>
      </c>
      <c r="AE6" s="52">
        <f t="shared" si="20"/>
        <v>0.3</v>
      </c>
      <c r="AF6" s="52">
        <f t="shared" si="21"/>
        <v>0.34</v>
      </c>
      <c r="AG6" s="52">
        <f t="shared" si="22"/>
        <v>0.3</v>
      </c>
      <c r="AH6" s="52">
        <f t="shared" si="23"/>
        <v>0.31</v>
      </c>
      <c r="AI6" s="52">
        <f t="shared" si="24"/>
        <v>0.33</v>
      </c>
      <c r="AJ6" s="52">
        <f t="shared" si="25"/>
        <v>0.31</v>
      </c>
    </row>
    <row r="7" spans="1:36" ht="12.95" customHeight="1" x14ac:dyDescent="0.15">
      <c r="A7" s="59">
        <v>944</v>
      </c>
      <c r="B7" s="77" t="s">
        <v>64</v>
      </c>
      <c r="C7" s="77"/>
      <c r="D7" s="51">
        <v>28</v>
      </c>
      <c r="E7" s="51">
        <v>16</v>
      </c>
      <c r="F7" s="4">
        <f t="shared" si="0"/>
        <v>0.45</v>
      </c>
      <c r="G7" s="5"/>
      <c r="H7" s="51"/>
      <c r="I7" s="51"/>
      <c r="J7" s="1" t="s">
        <v>15</v>
      </c>
      <c r="K7" s="52">
        <f t="shared" si="1"/>
        <v>0.42</v>
      </c>
      <c r="L7" s="52">
        <f t="shared" si="2"/>
        <v>0.47</v>
      </c>
      <c r="M7" s="52">
        <f t="shared" si="3"/>
        <v>0.45</v>
      </c>
      <c r="N7" s="52">
        <f t="shared" si="4"/>
        <v>0.46</v>
      </c>
      <c r="O7" s="52">
        <f t="shared" si="5"/>
        <v>0.47</v>
      </c>
      <c r="P7" s="52">
        <f t="shared" si="26"/>
        <v>0.45</v>
      </c>
      <c r="Q7" s="52">
        <f t="shared" si="6"/>
        <v>0.43</v>
      </c>
      <c r="R7" s="52">
        <f t="shared" si="7"/>
        <v>0.48</v>
      </c>
      <c r="S7" s="52">
        <f t="shared" si="8"/>
        <v>0.46</v>
      </c>
      <c r="T7" s="52">
        <f t="shared" si="9"/>
        <v>0.45</v>
      </c>
      <c r="U7" s="52">
        <f t="shared" si="10"/>
        <v>0.46</v>
      </c>
      <c r="V7" s="52">
        <f t="shared" si="11"/>
        <v>0.5</v>
      </c>
      <c r="W7" s="52">
        <f t="shared" si="12"/>
        <v>0.46</v>
      </c>
      <c r="X7" s="52">
        <f t="shared" si="13"/>
        <v>0.46</v>
      </c>
      <c r="Y7" s="52">
        <f t="shared" si="14"/>
        <v>0.44</v>
      </c>
      <c r="Z7" s="52">
        <f t="shared" si="15"/>
        <v>0.46</v>
      </c>
      <c r="AA7" s="52">
        <f t="shared" si="16"/>
        <v>0.41</v>
      </c>
      <c r="AB7" s="52">
        <f t="shared" si="17"/>
        <v>0.5</v>
      </c>
      <c r="AC7" s="52">
        <f t="shared" si="18"/>
        <v>0.49</v>
      </c>
      <c r="AD7" s="52">
        <f t="shared" si="19"/>
        <v>0.5</v>
      </c>
      <c r="AE7" s="52">
        <f t="shared" si="20"/>
        <v>0.44</v>
      </c>
      <c r="AF7" s="52">
        <f t="shared" si="21"/>
        <v>0.49</v>
      </c>
      <c r="AG7" s="52">
        <f t="shared" si="22"/>
        <v>0.42</v>
      </c>
      <c r="AH7" s="52">
        <f t="shared" si="23"/>
        <v>0.44</v>
      </c>
      <c r="AI7" s="52">
        <f t="shared" si="24"/>
        <v>0.46</v>
      </c>
      <c r="AJ7" s="52">
        <f t="shared" si="25"/>
        <v>0.44</v>
      </c>
    </row>
    <row r="8" spans="1:36" ht="12.95" customHeight="1" x14ac:dyDescent="0.15">
      <c r="A8" s="59">
        <v>945</v>
      </c>
      <c r="B8" s="77" t="s">
        <v>64</v>
      </c>
      <c r="C8" s="77"/>
      <c r="D8" s="51">
        <v>14</v>
      </c>
      <c r="E8" s="51">
        <v>12</v>
      </c>
      <c r="F8" s="4">
        <f t="shared" si="0"/>
        <v>0.1</v>
      </c>
      <c r="G8" s="5"/>
      <c r="H8" s="51"/>
      <c r="I8" s="51"/>
      <c r="J8" s="1" t="s">
        <v>15</v>
      </c>
      <c r="K8" s="52">
        <f t="shared" si="1"/>
        <v>0.09</v>
      </c>
      <c r="L8" s="52">
        <f t="shared" si="2"/>
        <v>0.1</v>
      </c>
      <c r="M8" s="52">
        <f t="shared" si="3"/>
        <v>0.1</v>
      </c>
      <c r="N8" s="52">
        <f t="shared" si="4"/>
        <v>0.1</v>
      </c>
      <c r="O8" s="52">
        <f t="shared" si="5"/>
        <v>0.1</v>
      </c>
      <c r="P8" s="52">
        <f t="shared" si="26"/>
        <v>0.1</v>
      </c>
      <c r="Q8" s="52">
        <f t="shared" si="6"/>
        <v>0.09</v>
      </c>
      <c r="R8" s="52">
        <f t="shared" si="7"/>
        <v>0.1</v>
      </c>
      <c r="S8" s="52">
        <f t="shared" si="8"/>
        <v>0.1</v>
      </c>
      <c r="T8" s="52">
        <f t="shared" si="9"/>
        <v>0.1</v>
      </c>
      <c r="U8" s="52">
        <f t="shared" si="10"/>
        <v>0.1</v>
      </c>
      <c r="V8" s="52">
        <f t="shared" si="11"/>
        <v>0.1</v>
      </c>
      <c r="W8" s="52">
        <f t="shared" si="12"/>
        <v>0.1</v>
      </c>
      <c r="X8" s="52">
        <f t="shared" si="13"/>
        <v>0.1</v>
      </c>
      <c r="Y8" s="52">
        <f t="shared" si="14"/>
        <v>0.08</v>
      </c>
      <c r="Z8" s="52">
        <f t="shared" si="15"/>
        <v>0.1</v>
      </c>
      <c r="AA8" s="52">
        <f t="shared" si="16"/>
        <v>0.09</v>
      </c>
      <c r="AB8" s="52">
        <f t="shared" si="17"/>
        <v>0.09</v>
      </c>
      <c r="AC8" s="52">
        <f t="shared" si="18"/>
        <v>0.1</v>
      </c>
      <c r="AD8" s="52">
        <f t="shared" si="19"/>
        <v>0.12</v>
      </c>
      <c r="AE8" s="52">
        <f t="shared" si="20"/>
        <v>0.09</v>
      </c>
      <c r="AF8" s="52">
        <f t="shared" si="21"/>
        <v>0.09</v>
      </c>
      <c r="AG8" s="52">
        <f t="shared" si="22"/>
        <v>0.09</v>
      </c>
      <c r="AH8" s="52">
        <f t="shared" si="23"/>
        <v>0.09</v>
      </c>
      <c r="AI8" s="52">
        <f t="shared" si="24"/>
        <v>0.1</v>
      </c>
      <c r="AJ8" s="52">
        <f t="shared" si="25"/>
        <v>0.09</v>
      </c>
    </row>
    <row r="9" spans="1:36" ht="12.95" customHeight="1" x14ac:dyDescent="0.15">
      <c r="A9" s="59">
        <v>946</v>
      </c>
      <c r="B9" s="77" t="s">
        <v>64</v>
      </c>
      <c r="C9" s="77"/>
      <c r="D9" s="51">
        <v>12</v>
      </c>
      <c r="E9" s="51">
        <v>9</v>
      </c>
      <c r="F9" s="4">
        <f t="shared" si="0"/>
        <v>0.05</v>
      </c>
      <c r="G9" s="5" t="s">
        <v>67</v>
      </c>
      <c r="H9" s="54" t="s">
        <v>70</v>
      </c>
      <c r="I9" s="54"/>
      <c r="J9" s="1" t="s">
        <v>15</v>
      </c>
      <c r="K9" s="52">
        <f t="shared" si="1"/>
        <v>0.05</v>
      </c>
      <c r="L9" s="52">
        <f t="shared" si="2"/>
        <v>0.05</v>
      </c>
      <c r="M9" s="52">
        <f t="shared" si="3"/>
        <v>0.05</v>
      </c>
      <c r="N9" s="52">
        <f t="shared" si="4"/>
        <v>0.06</v>
      </c>
      <c r="O9" s="52">
        <f t="shared" si="5"/>
        <v>0.06</v>
      </c>
      <c r="P9" s="52">
        <f t="shared" si="26"/>
        <v>0.05</v>
      </c>
      <c r="Q9" s="52">
        <f t="shared" si="6"/>
        <v>0.05</v>
      </c>
      <c r="R9" s="52">
        <f t="shared" si="7"/>
        <v>0.05</v>
      </c>
      <c r="S9" s="52">
        <f t="shared" si="8"/>
        <v>0.05</v>
      </c>
      <c r="T9" s="52">
        <f t="shared" si="9"/>
        <v>0.05</v>
      </c>
      <c r="U9" s="52">
        <f t="shared" si="10"/>
        <v>0.05</v>
      </c>
      <c r="V9" s="52">
        <f t="shared" si="11"/>
        <v>0.06</v>
      </c>
      <c r="W9" s="52">
        <f t="shared" si="12"/>
        <v>0.06</v>
      </c>
      <c r="X9" s="52">
        <f t="shared" si="13"/>
        <v>0.05</v>
      </c>
      <c r="Y9" s="52">
        <f t="shared" si="14"/>
        <v>0.05</v>
      </c>
      <c r="Z9" s="52">
        <f t="shared" si="15"/>
        <v>0.06</v>
      </c>
      <c r="AA9" s="52">
        <f t="shared" si="16"/>
        <v>0.05</v>
      </c>
      <c r="AB9" s="52">
        <f t="shared" si="17"/>
        <v>0.05</v>
      </c>
      <c r="AC9" s="52">
        <f t="shared" si="18"/>
        <v>0.05</v>
      </c>
      <c r="AD9" s="52">
        <f t="shared" si="19"/>
        <v>7.0000000000000007E-2</v>
      </c>
      <c r="AE9" s="52">
        <f t="shared" si="20"/>
        <v>0.05</v>
      </c>
      <c r="AF9" s="52">
        <f t="shared" si="21"/>
        <v>0.05</v>
      </c>
      <c r="AG9" s="52">
        <f t="shared" si="22"/>
        <v>0.05</v>
      </c>
      <c r="AH9" s="52">
        <f t="shared" si="23"/>
        <v>0.05</v>
      </c>
      <c r="AI9" s="52">
        <f t="shared" si="24"/>
        <v>0.06</v>
      </c>
      <c r="AJ9" s="52">
        <f t="shared" si="25"/>
        <v>0.05</v>
      </c>
    </row>
    <row r="10" spans="1:36" ht="12.95" customHeight="1" x14ac:dyDescent="0.15">
      <c r="A10" s="59">
        <v>947</v>
      </c>
      <c r="B10" s="77" t="s">
        <v>65</v>
      </c>
      <c r="C10" s="77"/>
      <c r="D10" s="51">
        <v>14</v>
      </c>
      <c r="E10" s="51">
        <v>10</v>
      </c>
      <c r="F10" s="4">
        <f t="shared" si="0"/>
        <v>0.08</v>
      </c>
      <c r="G10" s="5" t="s">
        <v>80</v>
      </c>
      <c r="H10" s="51" t="s">
        <v>70</v>
      </c>
      <c r="I10" s="51"/>
      <c r="J10" s="1" t="s">
        <v>15</v>
      </c>
      <c r="K10" s="52">
        <f t="shared" si="1"/>
        <v>0.08</v>
      </c>
      <c r="L10" s="52">
        <f t="shared" si="2"/>
        <v>0.08</v>
      </c>
      <c r="M10" s="52">
        <f t="shared" si="3"/>
        <v>0.08</v>
      </c>
      <c r="N10" s="52">
        <f t="shared" si="4"/>
        <v>0.08</v>
      </c>
      <c r="O10" s="52">
        <f t="shared" si="5"/>
        <v>0.08</v>
      </c>
      <c r="P10" s="52">
        <f t="shared" si="26"/>
        <v>0.08</v>
      </c>
      <c r="Q10" s="52">
        <f t="shared" si="6"/>
        <v>0.08</v>
      </c>
      <c r="R10" s="52">
        <f t="shared" si="7"/>
        <v>0.08</v>
      </c>
      <c r="S10" s="52">
        <f t="shared" si="8"/>
        <v>0.08</v>
      </c>
      <c r="T10" s="52">
        <f t="shared" si="9"/>
        <v>7.0000000000000007E-2</v>
      </c>
      <c r="U10" s="52">
        <f t="shared" si="10"/>
        <v>0.08</v>
      </c>
      <c r="V10" s="52">
        <f t="shared" si="11"/>
        <v>0.08</v>
      </c>
      <c r="W10" s="52">
        <f t="shared" si="12"/>
        <v>0.08</v>
      </c>
      <c r="X10" s="52">
        <f t="shared" si="13"/>
        <v>0.08</v>
      </c>
      <c r="Y10" s="52">
        <f t="shared" si="14"/>
        <v>7.0000000000000007E-2</v>
      </c>
      <c r="Z10" s="52">
        <f t="shared" si="15"/>
        <v>0.08</v>
      </c>
      <c r="AA10" s="52">
        <f t="shared" si="16"/>
        <v>7.0000000000000007E-2</v>
      </c>
      <c r="AB10" s="52">
        <f t="shared" si="17"/>
        <v>0.08</v>
      </c>
      <c r="AC10" s="52">
        <f t="shared" si="18"/>
        <v>0.08</v>
      </c>
      <c r="AD10" s="52">
        <f t="shared" si="19"/>
        <v>0.1</v>
      </c>
      <c r="AE10" s="52">
        <f t="shared" si="20"/>
        <v>7.0000000000000007E-2</v>
      </c>
      <c r="AF10" s="52">
        <f t="shared" si="21"/>
        <v>0.08</v>
      </c>
      <c r="AG10" s="52">
        <f t="shared" si="22"/>
        <v>7.0000000000000007E-2</v>
      </c>
      <c r="AH10" s="52">
        <f t="shared" si="23"/>
        <v>7.0000000000000007E-2</v>
      </c>
      <c r="AI10" s="52">
        <f t="shared" si="24"/>
        <v>0.08</v>
      </c>
      <c r="AJ10" s="52">
        <f t="shared" si="25"/>
        <v>7.0000000000000007E-2</v>
      </c>
    </row>
    <row r="11" spans="1:36" ht="12.95" customHeight="1" x14ac:dyDescent="0.15">
      <c r="A11" s="59">
        <v>948</v>
      </c>
      <c r="B11" s="77" t="s">
        <v>84</v>
      </c>
      <c r="C11" s="77"/>
      <c r="D11" s="51">
        <v>18</v>
      </c>
      <c r="E11" s="51">
        <v>12</v>
      </c>
      <c r="F11" s="4">
        <f t="shared" si="0"/>
        <v>0.15</v>
      </c>
      <c r="G11" s="5"/>
      <c r="H11" s="54"/>
      <c r="I11" s="51"/>
      <c r="J11" s="1" t="s">
        <v>15</v>
      </c>
      <c r="K11" s="52">
        <f t="shared" si="1"/>
        <v>0.15</v>
      </c>
      <c r="L11" s="52">
        <f t="shared" si="2"/>
        <v>0.15</v>
      </c>
      <c r="M11" s="52">
        <f t="shared" si="3"/>
        <v>0.15</v>
      </c>
      <c r="N11" s="52">
        <f t="shared" si="4"/>
        <v>0.16</v>
      </c>
      <c r="O11" s="52">
        <f t="shared" si="5"/>
        <v>0.16</v>
      </c>
      <c r="P11" s="52">
        <f t="shared" si="26"/>
        <v>0.15</v>
      </c>
      <c r="Q11" s="52">
        <f t="shared" si="6"/>
        <v>0.14000000000000001</v>
      </c>
      <c r="R11" s="52">
        <f t="shared" si="7"/>
        <v>0.15</v>
      </c>
      <c r="S11" s="52">
        <f t="shared" si="8"/>
        <v>0.15</v>
      </c>
      <c r="T11" s="52">
        <f t="shared" si="9"/>
        <v>0.15</v>
      </c>
      <c r="U11" s="52">
        <f t="shared" si="10"/>
        <v>0.15</v>
      </c>
      <c r="V11" s="52">
        <f t="shared" si="11"/>
        <v>0.16</v>
      </c>
      <c r="W11" s="52">
        <f t="shared" si="12"/>
        <v>0.16</v>
      </c>
      <c r="X11" s="52">
        <f t="shared" si="13"/>
        <v>0.15</v>
      </c>
      <c r="Y11" s="52">
        <f t="shared" si="14"/>
        <v>0.14000000000000001</v>
      </c>
      <c r="Z11" s="52">
        <f t="shared" si="15"/>
        <v>0.16</v>
      </c>
      <c r="AA11" s="52">
        <f t="shared" si="16"/>
        <v>0.14000000000000001</v>
      </c>
      <c r="AB11" s="52">
        <f t="shared" si="17"/>
        <v>0.16</v>
      </c>
      <c r="AC11" s="52">
        <f t="shared" si="18"/>
        <v>0.15</v>
      </c>
      <c r="AD11" s="52">
        <f t="shared" si="19"/>
        <v>0.18</v>
      </c>
      <c r="AE11" s="52">
        <f t="shared" si="20"/>
        <v>0.14000000000000001</v>
      </c>
      <c r="AF11" s="52">
        <f t="shared" si="21"/>
        <v>0.16</v>
      </c>
      <c r="AG11" s="52">
        <f t="shared" si="22"/>
        <v>0.14000000000000001</v>
      </c>
      <c r="AH11" s="52">
        <f t="shared" si="23"/>
        <v>0.14000000000000001</v>
      </c>
      <c r="AI11" s="52">
        <f t="shared" si="24"/>
        <v>0.16</v>
      </c>
      <c r="AJ11" s="52">
        <f t="shared" si="25"/>
        <v>0.14000000000000001</v>
      </c>
    </row>
    <row r="12" spans="1:36" ht="12.95" customHeight="1" x14ac:dyDescent="0.15">
      <c r="A12" s="59">
        <v>949</v>
      </c>
      <c r="B12" s="77" t="s">
        <v>65</v>
      </c>
      <c r="C12" s="77"/>
      <c r="D12" s="51">
        <v>26</v>
      </c>
      <c r="E12" s="51">
        <v>14</v>
      </c>
      <c r="F12" s="4">
        <f t="shared" si="0"/>
        <v>0.35</v>
      </c>
      <c r="G12" s="5"/>
      <c r="H12" s="54"/>
      <c r="I12" s="54"/>
      <c r="J12" s="1" t="s">
        <v>15</v>
      </c>
      <c r="K12" s="52">
        <f t="shared" si="1"/>
        <v>0.32</v>
      </c>
      <c r="L12" s="52">
        <f t="shared" si="2"/>
        <v>0.36</v>
      </c>
      <c r="M12" s="52">
        <f t="shared" si="3"/>
        <v>0.34</v>
      </c>
      <c r="N12" s="52">
        <f t="shared" si="4"/>
        <v>0.35</v>
      </c>
      <c r="O12" s="52">
        <f t="shared" si="5"/>
        <v>0.36</v>
      </c>
      <c r="P12" s="52">
        <f t="shared" si="26"/>
        <v>0.34</v>
      </c>
      <c r="Q12" s="52">
        <f t="shared" si="6"/>
        <v>0.33</v>
      </c>
      <c r="R12" s="52">
        <f t="shared" si="7"/>
        <v>0.36</v>
      </c>
      <c r="S12" s="52">
        <f t="shared" si="8"/>
        <v>0.35</v>
      </c>
      <c r="T12" s="52">
        <f t="shared" si="9"/>
        <v>0.33</v>
      </c>
      <c r="U12" s="52">
        <f t="shared" si="10"/>
        <v>0.35</v>
      </c>
      <c r="V12" s="52">
        <f t="shared" si="11"/>
        <v>0.38</v>
      </c>
      <c r="W12" s="52">
        <f t="shared" si="12"/>
        <v>0.35</v>
      </c>
      <c r="X12" s="52">
        <f t="shared" si="13"/>
        <v>0.35</v>
      </c>
      <c r="Y12" s="52">
        <f t="shared" si="14"/>
        <v>0.33</v>
      </c>
      <c r="Z12" s="52">
        <f t="shared" si="15"/>
        <v>0.35</v>
      </c>
      <c r="AA12" s="52">
        <f t="shared" si="16"/>
        <v>0.32</v>
      </c>
      <c r="AB12" s="52">
        <f t="shared" si="17"/>
        <v>0.38</v>
      </c>
      <c r="AC12" s="52">
        <f t="shared" si="18"/>
        <v>0.37</v>
      </c>
      <c r="AD12" s="52">
        <f t="shared" si="19"/>
        <v>0.38</v>
      </c>
      <c r="AE12" s="52">
        <f t="shared" si="20"/>
        <v>0.33</v>
      </c>
      <c r="AF12" s="52">
        <f t="shared" si="21"/>
        <v>0.37</v>
      </c>
      <c r="AG12" s="52">
        <f t="shared" si="22"/>
        <v>0.33</v>
      </c>
      <c r="AH12" s="52">
        <f t="shared" si="23"/>
        <v>0.34</v>
      </c>
      <c r="AI12" s="52">
        <f t="shared" si="24"/>
        <v>0.35</v>
      </c>
      <c r="AJ12" s="52">
        <f t="shared" si="25"/>
        <v>0.34</v>
      </c>
    </row>
    <row r="13" spans="1:36" ht="12.95" customHeight="1" x14ac:dyDescent="0.15">
      <c r="A13" s="59">
        <v>950</v>
      </c>
      <c r="B13" s="77" t="s">
        <v>65</v>
      </c>
      <c r="C13" s="77"/>
      <c r="D13" s="51">
        <v>20</v>
      </c>
      <c r="E13" s="51">
        <v>14</v>
      </c>
      <c r="F13" s="4">
        <f t="shared" si="0"/>
        <v>0.22</v>
      </c>
      <c r="G13" s="5"/>
      <c r="H13" s="51"/>
      <c r="I13" s="51"/>
      <c r="J13" s="1" t="s">
        <v>15</v>
      </c>
      <c r="K13" s="52">
        <f t="shared" si="1"/>
        <v>0.2</v>
      </c>
      <c r="L13" s="52">
        <f t="shared" si="2"/>
        <v>0.22</v>
      </c>
      <c r="M13" s="52">
        <f t="shared" si="3"/>
        <v>0.22</v>
      </c>
      <c r="N13" s="52">
        <f t="shared" si="4"/>
        <v>0.22</v>
      </c>
      <c r="O13" s="52">
        <f t="shared" si="5"/>
        <v>0.22</v>
      </c>
      <c r="P13" s="52">
        <f t="shared" si="26"/>
        <v>0.22</v>
      </c>
      <c r="Q13" s="52">
        <f t="shared" si="6"/>
        <v>0.2</v>
      </c>
      <c r="R13" s="52">
        <f t="shared" si="7"/>
        <v>0.22</v>
      </c>
      <c r="S13" s="52">
        <f t="shared" si="8"/>
        <v>0.22</v>
      </c>
      <c r="T13" s="52">
        <f t="shared" si="9"/>
        <v>0.22</v>
      </c>
      <c r="U13" s="52">
        <f t="shared" si="10"/>
        <v>0.22</v>
      </c>
      <c r="V13" s="52">
        <f t="shared" si="11"/>
        <v>0.23</v>
      </c>
      <c r="W13" s="52">
        <f t="shared" si="12"/>
        <v>0.22</v>
      </c>
      <c r="X13" s="52">
        <f t="shared" si="13"/>
        <v>0.22</v>
      </c>
      <c r="Y13" s="52">
        <f t="shared" si="14"/>
        <v>0.2</v>
      </c>
      <c r="Z13" s="52">
        <f t="shared" si="15"/>
        <v>0.22</v>
      </c>
      <c r="AA13" s="52">
        <f t="shared" si="16"/>
        <v>0.2</v>
      </c>
      <c r="AB13" s="52">
        <f t="shared" si="17"/>
        <v>0.22</v>
      </c>
      <c r="AC13" s="52">
        <f t="shared" si="18"/>
        <v>0.22</v>
      </c>
      <c r="AD13" s="52">
        <f t="shared" si="19"/>
        <v>0.25</v>
      </c>
      <c r="AE13" s="52">
        <f t="shared" si="20"/>
        <v>0.2</v>
      </c>
      <c r="AF13" s="52">
        <f t="shared" si="21"/>
        <v>0.22</v>
      </c>
      <c r="AG13" s="52">
        <f t="shared" si="22"/>
        <v>0.2</v>
      </c>
      <c r="AH13" s="52">
        <f t="shared" si="23"/>
        <v>0.2</v>
      </c>
      <c r="AI13" s="52">
        <f t="shared" si="24"/>
        <v>0.22</v>
      </c>
      <c r="AJ13" s="52">
        <f t="shared" si="25"/>
        <v>0.2</v>
      </c>
    </row>
    <row r="14" spans="1:36" ht="12.95" customHeight="1" x14ac:dyDescent="0.15">
      <c r="A14" s="59">
        <v>951</v>
      </c>
      <c r="B14" s="77" t="s">
        <v>65</v>
      </c>
      <c r="C14" s="77"/>
      <c r="D14" s="51">
        <v>22</v>
      </c>
      <c r="E14" s="51">
        <v>11</v>
      </c>
      <c r="F14" s="4">
        <f t="shared" si="0"/>
        <v>0.2</v>
      </c>
      <c r="G14" s="5" t="s">
        <v>68</v>
      </c>
      <c r="H14" s="51" t="s">
        <v>70</v>
      </c>
      <c r="I14" s="51"/>
      <c r="J14" s="1" t="s">
        <v>15</v>
      </c>
      <c r="K14" s="52">
        <f t="shared" si="1"/>
        <v>0.19</v>
      </c>
      <c r="L14" s="52">
        <f t="shared" si="2"/>
        <v>0.2</v>
      </c>
      <c r="M14" s="52">
        <f t="shared" si="3"/>
        <v>0.19</v>
      </c>
      <c r="N14" s="52">
        <f t="shared" si="4"/>
        <v>0.2</v>
      </c>
      <c r="O14" s="52">
        <f t="shared" si="5"/>
        <v>0.21</v>
      </c>
      <c r="P14" s="52">
        <f t="shared" si="26"/>
        <v>0.19</v>
      </c>
      <c r="Q14" s="52">
        <f t="shared" si="6"/>
        <v>0.19</v>
      </c>
      <c r="R14" s="52">
        <f t="shared" si="7"/>
        <v>0.21</v>
      </c>
      <c r="S14" s="52">
        <f t="shared" si="8"/>
        <v>0.2</v>
      </c>
      <c r="T14" s="52">
        <f t="shared" si="9"/>
        <v>0.18</v>
      </c>
      <c r="U14" s="52">
        <f t="shared" si="10"/>
        <v>0.2</v>
      </c>
      <c r="V14" s="52">
        <f t="shared" si="11"/>
        <v>0.22</v>
      </c>
      <c r="W14" s="52">
        <f t="shared" si="12"/>
        <v>0.21</v>
      </c>
      <c r="X14" s="52">
        <f t="shared" si="13"/>
        <v>0.2</v>
      </c>
      <c r="Y14" s="52">
        <f t="shared" si="14"/>
        <v>0.19</v>
      </c>
      <c r="Z14" s="52">
        <f t="shared" si="15"/>
        <v>0.2</v>
      </c>
      <c r="AA14" s="52">
        <f t="shared" si="16"/>
        <v>0.19</v>
      </c>
      <c r="AB14" s="52">
        <f t="shared" si="17"/>
        <v>0.21</v>
      </c>
      <c r="AC14" s="52">
        <f t="shared" si="18"/>
        <v>0.21</v>
      </c>
      <c r="AD14" s="52">
        <f t="shared" si="19"/>
        <v>0.22</v>
      </c>
      <c r="AE14" s="52">
        <f t="shared" si="20"/>
        <v>0.18</v>
      </c>
      <c r="AF14" s="52">
        <f t="shared" si="21"/>
        <v>0.21</v>
      </c>
      <c r="AG14" s="52">
        <f t="shared" si="22"/>
        <v>0.19</v>
      </c>
      <c r="AH14" s="52">
        <f t="shared" si="23"/>
        <v>0.19</v>
      </c>
      <c r="AI14" s="52">
        <f t="shared" si="24"/>
        <v>0.21</v>
      </c>
      <c r="AJ14" s="52">
        <f t="shared" si="25"/>
        <v>0.19</v>
      </c>
    </row>
    <row r="15" spans="1:36" ht="12.95" customHeight="1" x14ac:dyDescent="0.15">
      <c r="A15" s="59">
        <v>952</v>
      </c>
      <c r="B15" s="77" t="s">
        <v>65</v>
      </c>
      <c r="C15" s="77"/>
      <c r="D15" s="51">
        <v>18</v>
      </c>
      <c r="E15" s="51">
        <v>10</v>
      </c>
      <c r="F15" s="4">
        <f t="shared" si="0"/>
        <v>0.13</v>
      </c>
      <c r="G15" s="5" t="s">
        <v>68</v>
      </c>
      <c r="H15" s="51" t="s">
        <v>70</v>
      </c>
      <c r="I15" s="51"/>
      <c r="J15" s="1" t="s">
        <v>15</v>
      </c>
      <c r="K15" s="52">
        <f t="shared" si="1"/>
        <v>0.12</v>
      </c>
      <c r="L15" s="52">
        <f t="shared" si="2"/>
        <v>0.13</v>
      </c>
      <c r="M15" s="52">
        <f t="shared" si="3"/>
        <v>0.12</v>
      </c>
      <c r="N15" s="52">
        <f t="shared" si="4"/>
        <v>0.13</v>
      </c>
      <c r="O15" s="52">
        <f t="shared" si="5"/>
        <v>0.13</v>
      </c>
      <c r="P15" s="52">
        <f t="shared" si="26"/>
        <v>0.13</v>
      </c>
      <c r="Q15" s="52">
        <f t="shared" si="6"/>
        <v>0.12</v>
      </c>
      <c r="R15" s="52">
        <f t="shared" si="7"/>
        <v>0.13</v>
      </c>
      <c r="S15" s="52">
        <f t="shared" si="8"/>
        <v>0.12</v>
      </c>
      <c r="T15" s="52">
        <f t="shared" si="9"/>
        <v>0.11</v>
      </c>
      <c r="U15" s="52">
        <f t="shared" si="10"/>
        <v>0.13</v>
      </c>
      <c r="V15" s="52">
        <f t="shared" si="11"/>
        <v>0.14000000000000001</v>
      </c>
      <c r="W15" s="52">
        <f t="shared" si="12"/>
        <v>0.13</v>
      </c>
      <c r="X15" s="52">
        <f t="shared" si="13"/>
        <v>0.13</v>
      </c>
      <c r="Y15" s="52">
        <f t="shared" si="14"/>
        <v>0.12</v>
      </c>
      <c r="Z15" s="52">
        <f t="shared" si="15"/>
        <v>0.13</v>
      </c>
      <c r="AA15" s="52">
        <f t="shared" si="16"/>
        <v>0.12</v>
      </c>
      <c r="AB15" s="52">
        <f t="shared" si="17"/>
        <v>0.13</v>
      </c>
      <c r="AC15" s="52">
        <f t="shared" si="18"/>
        <v>0.13</v>
      </c>
      <c r="AD15" s="52">
        <f t="shared" si="19"/>
        <v>0.15</v>
      </c>
      <c r="AE15" s="52">
        <f t="shared" si="20"/>
        <v>0.11</v>
      </c>
      <c r="AF15" s="52">
        <f t="shared" si="21"/>
        <v>0.13</v>
      </c>
      <c r="AG15" s="52">
        <f t="shared" si="22"/>
        <v>0.12</v>
      </c>
      <c r="AH15" s="52">
        <f t="shared" si="23"/>
        <v>0.12</v>
      </c>
      <c r="AI15" s="52">
        <f t="shared" si="24"/>
        <v>0.13</v>
      </c>
      <c r="AJ15" s="52">
        <f t="shared" si="25"/>
        <v>0.12</v>
      </c>
    </row>
    <row r="16" spans="1:36" ht="12.95" customHeight="1" x14ac:dyDescent="0.15">
      <c r="A16" s="59"/>
      <c r="B16" s="77"/>
      <c r="C16" s="77"/>
      <c r="D16" s="51"/>
      <c r="E16" s="51"/>
      <c r="F16" s="4" t="str">
        <f t="shared" si="0"/>
        <v/>
      </c>
      <c r="G16" s="47"/>
      <c r="H16" s="51"/>
      <c r="I16" s="51"/>
      <c r="J16" s="1" t="s">
        <v>15</v>
      </c>
      <c r="K16" s="52" t="e">
        <f t="shared" si="1"/>
        <v>#NUM!</v>
      </c>
      <c r="L16" s="52" t="e">
        <f t="shared" si="2"/>
        <v>#NUM!</v>
      </c>
      <c r="M16" s="52" t="e">
        <f t="shared" si="3"/>
        <v>#NUM!</v>
      </c>
      <c r="N16" s="52" t="e">
        <f t="shared" si="4"/>
        <v>#NUM!</v>
      </c>
      <c r="O16" s="52" t="e">
        <f t="shared" si="5"/>
        <v>#NUM!</v>
      </c>
      <c r="P16" s="52" t="e">
        <f t="shared" si="26"/>
        <v>#N/A</v>
      </c>
      <c r="Q16" s="52" t="e">
        <f t="shared" si="6"/>
        <v>#NUM!</v>
      </c>
      <c r="R16" s="52" t="e">
        <f t="shared" si="7"/>
        <v>#NUM!</v>
      </c>
      <c r="S16" s="52" t="e">
        <f t="shared" si="8"/>
        <v>#NUM!</v>
      </c>
      <c r="T16" s="52" t="e">
        <f t="shared" si="9"/>
        <v>#NUM!</v>
      </c>
      <c r="U16" s="52" t="e">
        <f t="shared" si="10"/>
        <v>#N/A</v>
      </c>
      <c r="V16" s="52" t="e">
        <f t="shared" si="11"/>
        <v>#NUM!</v>
      </c>
      <c r="W16" s="52" t="e">
        <f t="shared" si="12"/>
        <v>#NUM!</v>
      </c>
      <c r="X16" s="52" t="e">
        <f t="shared" si="13"/>
        <v>#NUM!</v>
      </c>
      <c r="Y16" s="52" t="e">
        <f t="shared" si="14"/>
        <v>#NUM!</v>
      </c>
      <c r="Z16" s="52" t="e">
        <f t="shared" si="15"/>
        <v>#N/A</v>
      </c>
      <c r="AA16" s="52" t="e">
        <f t="shared" si="16"/>
        <v>#NUM!</v>
      </c>
      <c r="AB16" s="52" t="e">
        <f t="shared" si="17"/>
        <v>#NUM!</v>
      </c>
      <c r="AC16" s="52" t="e">
        <f t="shared" si="18"/>
        <v>#NUM!</v>
      </c>
      <c r="AD16" s="52" t="e">
        <f t="shared" si="19"/>
        <v>#NUM!</v>
      </c>
      <c r="AE16" s="52" t="e">
        <f t="shared" si="20"/>
        <v>#NUM!</v>
      </c>
      <c r="AF16" s="52" t="e">
        <f t="shared" si="21"/>
        <v>#N/A</v>
      </c>
      <c r="AG16" s="52" t="e">
        <f t="shared" si="22"/>
        <v>#NUM!</v>
      </c>
      <c r="AH16" s="52" t="e">
        <f t="shared" si="23"/>
        <v>#NUM!</v>
      </c>
      <c r="AI16" s="52" t="e">
        <f t="shared" si="24"/>
        <v>#NUM!</v>
      </c>
      <c r="AJ16" s="52" t="e">
        <f t="shared" si="25"/>
        <v>#N/A</v>
      </c>
    </row>
    <row r="17" spans="1:36" ht="12.95" customHeight="1" x14ac:dyDescent="0.15">
      <c r="A17" s="54"/>
      <c r="B17" s="77"/>
      <c r="C17" s="77"/>
      <c r="D17" s="51"/>
      <c r="E17" s="51"/>
      <c r="F17" s="4" t="str">
        <f t="shared" si="0"/>
        <v/>
      </c>
      <c r="G17" s="47"/>
      <c r="H17" s="51"/>
      <c r="I17" s="51"/>
      <c r="J17" s="1" t="s">
        <v>15</v>
      </c>
      <c r="K17" s="52" t="e">
        <f t="shared" si="1"/>
        <v>#NUM!</v>
      </c>
      <c r="L17" s="52" t="e">
        <f t="shared" si="2"/>
        <v>#NUM!</v>
      </c>
      <c r="M17" s="52" t="e">
        <f t="shared" si="3"/>
        <v>#NUM!</v>
      </c>
      <c r="N17" s="52" t="e">
        <f t="shared" si="4"/>
        <v>#NUM!</v>
      </c>
      <c r="O17" s="52" t="e">
        <f t="shared" si="5"/>
        <v>#NUM!</v>
      </c>
      <c r="P17" s="52" t="e">
        <f t="shared" si="26"/>
        <v>#N/A</v>
      </c>
      <c r="Q17" s="52" t="e">
        <f t="shared" si="6"/>
        <v>#NUM!</v>
      </c>
      <c r="R17" s="52" t="e">
        <f t="shared" si="7"/>
        <v>#NUM!</v>
      </c>
      <c r="S17" s="52" t="e">
        <f t="shared" si="8"/>
        <v>#NUM!</v>
      </c>
      <c r="T17" s="52" t="e">
        <f t="shared" si="9"/>
        <v>#NUM!</v>
      </c>
      <c r="U17" s="52" t="e">
        <f t="shared" si="10"/>
        <v>#N/A</v>
      </c>
      <c r="V17" s="52" t="e">
        <f t="shared" si="11"/>
        <v>#NUM!</v>
      </c>
      <c r="W17" s="52" t="e">
        <f t="shared" si="12"/>
        <v>#NUM!</v>
      </c>
      <c r="X17" s="52" t="e">
        <f t="shared" si="13"/>
        <v>#NUM!</v>
      </c>
      <c r="Y17" s="52" t="e">
        <f t="shared" si="14"/>
        <v>#NUM!</v>
      </c>
      <c r="Z17" s="52" t="e">
        <f t="shared" si="15"/>
        <v>#N/A</v>
      </c>
      <c r="AA17" s="52" t="e">
        <f t="shared" si="16"/>
        <v>#NUM!</v>
      </c>
      <c r="AB17" s="52" t="e">
        <f t="shared" si="17"/>
        <v>#NUM!</v>
      </c>
      <c r="AC17" s="52" t="e">
        <f t="shared" si="18"/>
        <v>#NUM!</v>
      </c>
      <c r="AD17" s="52" t="e">
        <f t="shared" si="19"/>
        <v>#NUM!</v>
      </c>
      <c r="AE17" s="52" t="e">
        <f t="shared" si="20"/>
        <v>#NUM!</v>
      </c>
      <c r="AF17" s="52" t="e">
        <f t="shared" si="21"/>
        <v>#N/A</v>
      </c>
      <c r="AG17" s="52" t="e">
        <f t="shared" si="22"/>
        <v>#NUM!</v>
      </c>
      <c r="AH17" s="52" t="e">
        <f t="shared" si="23"/>
        <v>#NUM!</v>
      </c>
      <c r="AI17" s="52" t="e">
        <f t="shared" si="24"/>
        <v>#NUM!</v>
      </c>
      <c r="AJ17" s="52" t="e">
        <f t="shared" si="25"/>
        <v>#N/A</v>
      </c>
    </row>
    <row r="18" spans="1:36" ht="12.95" customHeight="1" x14ac:dyDescent="0.15">
      <c r="A18" s="54"/>
      <c r="B18" s="77"/>
      <c r="C18" s="77"/>
      <c r="D18" s="51"/>
      <c r="E18" s="51"/>
      <c r="F18" s="4" t="str">
        <f t="shared" si="0"/>
        <v/>
      </c>
      <c r="G18" s="47"/>
      <c r="H18" s="51"/>
      <c r="I18" s="51"/>
      <c r="J18" s="1" t="s">
        <v>15</v>
      </c>
      <c r="K18" s="52" t="e">
        <f t="shared" si="1"/>
        <v>#NUM!</v>
      </c>
      <c r="L18" s="52" t="e">
        <f t="shared" si="2"/>
        <v>#NUM!</v>
      </c>
      <c r="M18" s="52" t="e">
        <f t="shared" si="3"/>
        <v>#NUM!</v>
      </c>
      <c r="N18" s="52" t="e">
        <f t="shared" si="4"/>
        <v>#NUM!</v>
      </c>
      <c r="O18" s="52" t="e">
        <f t="shared" si="5"/>
        <v>#NUM!</v>
      </c>
      <c r="P18" s="52" t="e">
        <f t="shared" si="26"/>
        <v>#N/A</v>
      </c>
      <c r="Q18" s="52" t="e">
        <f t="shared" si="6"/>
        <v>#NUM!</v>
      </c>
      <c r="R18" s="52" t="e">
        <f t="shared" si="7"/>
        <v>#NUM!</v>
      </c>
      <c r="S18" s="52" t="e">
        <f t="shared" si="8"/>
        <v>#NUM!</v>
      </c>
      <c r="T18" s="52" t="e">
        <f t="shared" si="9"/>
        <v>#NUM!</v>
      </c>
      <c r="U18" s="52" t="e">
        <f t="shared" si="10"/>
        <v>#N/A</v>
      </c>
      <c r="V18" s="52" t="e">
        <f t="shared" si="11"/>
        <v>#NUM!</v>
      </c>
      <c r="W18" s="52" t="e">
        <f t="shared" si="12"/>
        <v>#NUM!</v>
      </c>
      <c r="X18" s="52" t="e">
        <f t="shared" si="13"/>
        <v>#NUM!</v>
      </c>
      <c r="Y18" s="52" t="e">
        <f t="shared" si="14"/>
        <v>#NUM!</v>
      </c>
      <c r="Z18" s="52" t="e">
        <f t="shared" si="15"/>
        <v>#N/A</v>
      </c>
      <c r="AA18" s="52" t="e">
        <f t="shared" si="16"/>
        <v>#NUM!</v>
      </c>
      <c r="AB18" s="52" t="e">
        <f t="shared" si="17"/>
        <v>#NUM!</v>
      </c>
      <c r="AC18" s="52" t="e">
        <f t="shared" si="18"/>
        <v>#NUM!</v>
      </c>
      <c r="AD18" s="52" t="e">
        <f t="shared" si="19"/>
        <v>#NUM!</v>
      </c>
      <c r="AE18" s="52" t="e">
        <f t="shared" si="20"/>
        <v>#NUM!</v>
      </c>
      <c r="AF18" s="52" t="e">
        <f t="shared" si="21"/>
        <v>#N/A</v>
      </c>
      <c r="AG18" s="52" t="e">
        <f t="shared" si="22"/>
        <v>#NUM!</v>
      </c>
      <c r="AH18" s="52" t="e">
        <f t="shared" si="23"/>
        <v>#NUM!</v>
      </c>
      <c r="AI18" s="52" t="e">
        <f t="shared" si="24"/>
        <v>#NUM!</v>
      </c>
      <c r="AJ18" s="52" t="e">
        <f t="shared" si="25"/>
        <v>#N/A</v>
      </c>
    </row>
    <row r="19" spans="1:36" ht="12.95" customHeight="1" x14ac:dyDescent="0.15">
      <c r="A19" s="51"/>
      <c r="B19" s="77"/>
      <c r="C19" s="77"/>
      <c r="D19" s="51"/>
      <c r="E19" s="51"/>
      <c r="F19" s="4" t="str">
        <f t="shared" si="0"/>
        <v/>
      </c>
      <c r="G19" s="47"/>
      <c r="H19" s="51"/>
      <c r="I19" s="51"/>
      <c r="J19" s="1" t="s">
        <v>15</v>
      </c>
      <c r="K19" s="52" t="e">
        <f t="shared" si="1"/>
        <v>#NUM!</v>
      </c>
      <c r="L19" s="52" t="e">
        <f t="shared" si="2"/>
        <v>#NUM!</v>
      </c>
      <c r="M19" s="52" t="e">
        <f t="shared" si="3"/>
        <v>#NUM!</v>
      </c>
      <c r="N19" s="52" t="e">
        <f t="shared" si="4"/>
        <v>#NUM!</v>
      </c>
      <c r="O19" s="52" t="e">
        <f t="shared" si="5"/>
        <v>#NUM!</v>
      </c>
      <c r="P19" s="52" t="e">
        <f t="shared" si="26"/>
        <v>#N/A</v>
      </c>
      <c r="Q19" s="52" t="e">
        <f t="shared" si="6"/>
        <v>#NUM!</v>
      </c>
      <c r="R19" s="52" t="e">
        <f t="shared" si="7"/>
        <v>#NUM!</v>
      </c>
      <c r="S19" s="52" t="e">
        <f t="shared" si="8"/>
        <v>#NUM!</v>
      </c>
      <c r="T19" s="52" t="e">
        <f t="shared" si="9"/>
        <v>#NUM!</v>
      </c>
      <c r="U19" s="52" t="e">
        <f t="shared" si="10"/>
        <v>#N/A</v>
      </c>
      <c r="V19" s="52" t="e">
        <f t="shared" si="11"/>
        <v>#NUM!</v>
      </c>
      <c r="W19" s="52" t="e">
        <f t="shared" si="12"/>
        <v>#NUM!</v>
      </c>
      <c r="X19" s="52" t="e">
        <f t="shared" si="13"/>
        <v>#NUM!</v>
      </c>
      <c r="Y19" s="52" t="e">
        <f t="shared" si="14"/>
        <v>#NUM!</v>
      </c>
      <c r="Z19" s="52" t="e">
        <f t="shared" si="15"/>
        <v>#N/A</v>
      </c>
      <c r="AA19" s="52" t="e">
        <f t="shared" si="16"/>
        <v>#NUM!</v>
      </c>
      <c r="AB19" s="52" t="e">
        <f t="shared" si="17"/>
        <v>#NUM!</v>
      </c>
      <c r="AC19" s="52" t="e">
        <f t="shared" si="18"/>
        <v>#NUM!</v>
      </c>
      <c r="AD19" s="52" t="e">
        <f t="shared" si="19"/>
        <v>#NUM!</v>
      </c>
      <c r="AE19" s="52" t="e">
        <f t="shared" si="20"/>
        <v>#NUM!</v>
      </c>
      <c r="AF19" s="52" t="e">
        <f t="shared" si="21"/>
        <v>#N/A</v>
      </c>
      <c r="AG19" s="52" t="e">
        <f t="shared" si="22"/>
        <v>#NUM!</v>
      </c>
      <c r="AH19" s="52" t="e">
        <f t="shared" si="23"/>
        <v>#NUM!</v>
      </c>
      <c r="AI19" s="52" t="e">
        <f t="shared" si="24"/>
        <v>#NUM!</v>
      </c>
      <c r="AJ19" s="52" t="e">
        <f t="shared" si="25"/>
        <v>#N/A</v>
      </c>
    </row>
    <row r="20" spans="1:36" ht="12.95" customHeight="1" x14ac:dyDescent="0.15">
      <c r="A20" s="51"/>
      <c r="B20" s="77"/>
      <c r="C20" s="77"/>
      <c r="D20" s="51"/>
      <c r="E20" s="51"/>
      <c r="F20" s="4" t="str">
        <f t="shared" si="0"/>
        <v/>
      </c>
      <c r="G20" s="47"/>
      <c r="H20" s="51"/>
      <c r="I20" s="51"/>
      <c r="J20" s="1" t="s">
        <v>15</v>
      </c>
      <c r="K20" s="52" t="e">
        <f t="shared" si="1"/>
        <v>#NUM!</v>
      </c>
      <c r="L20" s="52" t="e">
        <f t="shared" si="2"/>
        <v>#NUM!</v>
      </c>
      <c r="M20" s="52" t="e">
        <f t="shared" si="3"/>
        <v>#NUM!</v>
      </c>
      <c r="N20" s="52" t="e">
        <f t="shared" si="4"/>
        <v>#NUM!</v>
      </c>
      <c r="O20" s="52" t="e">
        <f t="shared" si="5"/>
        <v>#NUM!</v>
      </c>
      <c r="P20" s="52" t="e">
        <f t="shared" si="26"/>
        <v>#N/A</v>
      </c>
      <c r="Q20" s="52" t="e">
        <f t="shared" si="6"/>
        <v>#NUM!</v>
      </c>
      <c r="R20" s="52" t="e">
        <f t="shared" si="7"/>
        <v>#NUM!</v>
      </c>
      <c r="S20" s="52" t="e">
        <f t="shared" si="8"/>
        <v>#NUM!</v>
      </c>
      <c r="T20" s="52" t="e">
        <f t="shared" si="9"/>
        <v>#NUM!</v>
      </c>
      <c r="U20" s="52" t="e">
        <f t="shared" si="10"/>
        <v>#N/A</v>
      </c>
      <c r="V20" s="52" t="e">
        <f t="shared" si="11"/>
        <v>#NUM!</v>
      </c>
      <c r="W20" s="52" t="e">
        <f t="shared" si="12"/>
        <v>#NUM!</v>
      </c>
      <c r="X20" s="52" t="e">
        <f t="shared" si="13"/>
        <v>#NUM!</v>
      </c>
      <c r="Y20" s="52" t="e">
        <f t="shared" si="14"/>
        <v>#NUM!</v>
      </c>
      <c r="Z20" s="52" t="e">
        <f t="shared" si="15"/>
        <v>#N/A</v>
      </c>
      <c r="AA20" s="52" t="e">
        <f t="shared" si="16"/>
        <v>#NUM!</v>
      </c>
      <c r="AB20" s="52" t="e">
        <f t="shared" si="17"/>
        <v>#NUM!</v>
      </c>
      <c r="AC20" s="52" t="e">
        <f t="shared" si="18"/>
        <v>#NUM!</v>
      </c>
      <c r="AD20" s="52" t="e">
        <f t="shared" si="19"/>
        <v>#NUM!</v>
      </c>
      <c r="AE20" s="52" t="e">
        <f t="shared" si="20"/>
        <v>#NUM!</v>
      </c>
      <c r="AF20" s="52" t="e">
        <f t="shared" si="21"/>
        <v>#N/A</v>
      </c>
      <c r="AG20" s="52" t="e">
        <f t="shared" si="22"/>
        <v>#NUM!</v>
      </c>
      <c r="AH20" s="52" t="e">
        <f t="shared" si="23"/>
        <v>#NUM!</v>
      </c>
      <c r="AI20" s="52" t="e">
        <f t="shared" si="24"/>
        <v>#NUM!</v>
      </c>
      <c r="AJ20" s="52" t="e">
        <f t="shared" si="25"/>
        <v>#N/A</v>
      </c>
    </row>
    <row r="21" spans="1:36" ht="12.95" customHeight="1" x14ac:dyDescent="0.15">
      <c r="A21" s="51"/>
      <c r="B21" s="77"/>
      <c r="C21" s="77"/>
      <c r="D21" s="51"/>
      <c r="E21" s="51"/>
      <c r="F21" s="4" t="str">
        <f t="shared" si="0"/>
        <v/>
      </c>
      <c r="G21" s="47"/>
      <c r="H21" s="51"/>
      <c r="I21" s="51"/>
      <c r="J21" s="1" t="s">
        <v>15</v>
      </c>
      <c r="K21" s="52" t="e">
        <f t="shared" si="1"/>
        <v>#NUM!</v>
      </c>
      <c r="L21" s="52" t="e">
        <f t="shared" si="2"/>
        <v>#NUM!</v>
      </c>
      <c r="M21" s="52" t="e">
        <f t="shared" si="3"/>
        <v>#NUM!</v>
      </c>
      <c r="N21" s="52" t="e">
        <f t="shared" si="4"/>
        <v>#NUM!</v>
      </c>
      <c r="O21" s="52" t="e">
        <f t="shared" si="5"/>
        <v>#NUM!</v>
      </c>
      <c r="P21" s="52" t="e">
        <f t="shared" si="26"/>
        <v>#N/A</v>
      </c>
      <c r="Q21" s="52" t="e">
        <f t="shared" si="6"/>
        <v>#NUM!</v>
      </c>
      <c r="R21" s="52" t="e">
        <f t="shared" si="7"/>
        <v>#NUM!</v>
      </c>
      <c r="S21" s="52" t="e">
        <f t="shared" si="8"/>
        <v>#NUM!</v>
      </c>
      <c r="T21" s="52" t="e">
        <f t="shared" si="9"/>
        <v>#NUM!</v>
      </c>
      <c r="U21" s="52" t="e">
        <f t="shared" si="10"/>
        <v>#N/A</v>
      </c>
      <c r="V21" s="52" t="e">
        <f t="shared" si="11"/>
        <v>#NUM!</v>
      </c>
      <c r="W21" s="52" t="e">
        <f t="shared" si="12"/>
        <v>#NUM!</v>
      </c>
      <c r="X21" s="52" t="e">
        <f t="shared" si="13"/>
        <v>#NUM!</v>
      </c>
      <c r="Y21" s="52" t="e">
        <f t="shared" si="14"/>
        <v>#NUM!</v>
      </c>
      <c r="Z21" s="52" t="e">
        <f t="shared" si="15"/>
        <v>#N/A</v>
      </c>
      <c r="AA21" s="52" t="e">
        <f t="shared" si="16"/>
        <v>#NUM!</v>
      </c>
      <c r="AB21" s="52" t="e">
        <f t="shared" si="17"/>
        <v>#NUM!</v>
      </c>
      <c r="AC21" s="52" t="e">
        <f t="shared" si="18"/>
        <v>#NUM!</v>
      </c>
      <c r="AD21" s="52" t="e">
        <f t="shared" si="19"/>
        <v>#NUM!</v>
      </c>
      <c r="AE21" s="52" t="e">
        <f t="shared" si="20"/>
        <v>#NUM!</v>
      </c>
      <c r="AF21" s="52" t="e">
        <f t="shared" si="21"/>
        <v>#N/A</v>
      </c>
      <c r="AG21" s="52" t="e">
        <f t="shared" si="22"/>
        <v>#NUM!</v>
      </c>
      <c r="AH21" s="52" t="e">
        <f t="shared" si="23"/>
        <v>#NUM!</v>
      </c>
      <c r="AI21" s="52" t="e">
        <f t="shared" si="24"/>
        <v>#NUM!</v>
      </c>
      <c r="AJ21" s="52" t="e">
        <f t="shared" si="25"/>
        <v>#N/A</v>
      </c>
    </row>
    <row r="22" spans="1:36" ht="12.95" customHeight="1" x14ac:dyDescent="0.15">
      <c r="A22" s="51"/>
      <c r="B22" s="77"/>
      <c r="C22" s="77"/>
      <c r="D22" s="51"/>
      <c r="E22" s="51"/>
      <c r="F22" s="4" t="str">
        <f t="shared" si="0"/>
        <v/>
      </c>
      <c r="G22" s="47"/>
      <c r="H22" s="51"/>
      <c r="I22" s="51"/>
      <c r="J22" s="1" t="s">
        <v>15</v>
      </c>
      <c r="K22" s="52" t="e">
        <f t="shared" si="1"/>
        <v>#NUM!</v>
      </c>
      <c r="L22" s="52" t="e">
        <f t="shared" si="2"/>
        <v>#NUM!</v>
      </c>
      <c r="M22" s="52" t="e">
        <f t="shared" si="3"/>
        <v>#NUM!</v>
      </c>
      <c r="N22" s="52" t="e">
        <f t="shared" si="4"/>
        <v>#NUM!</v>
      </c>
      <c r="O22" s="52" t="e">
        <f t="shared" si="5"/>
        <v>#NUM!</v>
      </c>
      <c r="P22" s="52" t="e">
        <f t="shared" si="26"/>
        <v>#N/A</v>
      </c>
      <c r="Q22" s="52" t="e">
        <f t="shared" si="6"/>
        <v>#NUM!</v>
      </c>
      <c r="R22" s="52" t="e">
        <f t="shared" si="7"/>
        <v>#NUM!</v>
      </c>
      <c r="S22" s="52" t="e">
        <f t="shared" si="8"/>
        <v>#NUM!</v>
      </c>
      <c r="T22" s="52" t="e">
        <f t="shared" si="9"/>
        <v>#NUM!</v>
      </c>
      <c r="U22" s="52" t="e">
        <f t="shared" si="10"/>
        <v>#N/A</v>
      </c>
      <c r="V22" s="52" t="e">
        <f t="shared" si="11"/>
        <v>#NUM!</v>
      </c>
      <c r="W22" s="52" t="e">
        <f t="shared" si="12"/>
        <v>#NUM!</v>
      </c>
      <c r="X22" s="52" t="e">
        <f t="shared" si="13"/>
        <v>#NUM!</v>
      </c>
      <c r="Y22" s="52" t="e">
        <f t="shared" si="14"/>
        <v>#NUM!</v>
      </c>
      <c r="Z22" s="52" t="e">
        <f t="shared" si="15"/>
        <v>#N/A</v>
      </c>
      <c r="AA22" s="52" t="e">
        <f t="shared" si="16"/>
        <v>#NUM!</v>
      </c>
      <c r="AB22" s="52" t="e">
        <f t="shared" si="17"/>
        <v>#NUM!</v>
      </c>
      <c r="AC22" s="52" t="e">
        <f t="shared" si="18"/>
        <v>#NUM!</v>
      </c>
      <c r="AD22" s="52" t="e">
        <f t="shared" si="19"/>
        <v>#NUM!</v>
      </c>
      <c r="AE22" s="52" t="e">
        <f t="shared" si="20"/>
        <v>#NUM!</v>
      </c>
      <c r="AF22" s="52" t="e">
        <f t="shared" si="21"/>
        <v>#N/A</v>
      </c>
      <c r="AG22" s="52" t="e">
        <f t="shared" si="22"/>
        <v>#NUM!</v>
      </c>
      <c r="AH22" s="52" t="e">
        <f t="shared" si="23"/>
        <v>#NUM!</v>
      </c>
      <c r="AI22" s="52" t="e">
        <f t="shared" si="24"/>
        <v>#NUM!</v>
      </c>
      <c r="AJ22" s="52" t="e">
        <f t="shared" si="25"/>
        <v>#N/A</v>
      </c>
    </row>
    <row r="23" spans="1:36" ht="12.95" customHeight="1" x14ac:dyDescent="0.15">
      <c r="A23" s="51"/>
      <c r="B23" s="77"/>
      <c r="C23" s="77"/>
      <c r="D23" s="51"/>
      <c r="E23" s="51"/>
      <c r="F23" s="4" t="str">
        <f t="shared" si="0"/>
        <v/>
      </c>
      <c r="G23" s="47"/>
      <c r="H23" s="51"/>
      <c r="I23" s="51"/>
      <c r="J23" s="1" t="s">
        <v>15</v>
      </c>
      <c r="K23" s="52" t="e">
        <f t="shared" si="1"/>
        <v>#NUM!</v>
      </c>
      <c r="L23" s="52" t="e">
        <f t="shared" si="2"/>
        <v>#NUM!</v>
      </c>
      <c r="M23" s="52" t="e">
        <f t="shared" si="3"/>
        <v>#NUM!</v>
      </c>
      <c r="N23" s="52" t="e">
        <f t="shared" si="4"/>
        <v>#NUM!</v>
      </c>
      <c r="O23" s="52" t="e">
        <f t="shared" si="5"/>
        <v>#NUM!</v>
      </c>
      <c r="P23" s="52" t="e">
        <f t="shared" si="26"/>
        <v>#N/A</v>
      </c>
      <c r="Q23" s="52" t="e">
        <f t="shared" si="6"/>
        <v>#NUM!</v>
      </c>
      <c r="R23" s="52" t="e">
        <f t="shared" si="7"/>
        <v>#NUM!</v>
      </c>
      <c r="S23" s="52" t="e">
        <f t="shared" si="8"/>
        <v>#NUM!</v>
      </c>
      <c r="T23" s="52" t="e">
        <f t="shared" si="9"/>
        <v>#NUM!</v>
      </c>
      <c r="U23" s="52" t="e">
        <f t="shared" si="10"/>
        <v>#N/A</v>
      </c>
      <c r="V23" s="52" t="e">
        <f t="shared" si="11"/>
        <v>#NUM!</v>
      </c>
      <c r="W23" s="52" t="e">
        <f t="shared" si="12"/>
        <v>#NUM!</v>
      </c>
      <c r="X23" s="52" t="e">
        <f t="shared" si="13"/>
        <v>#NUM!</v>
      </c>
      <c r="Y23" s="52" t="e">
        <f t="shared" si="14"/>
        <v>#NUM!</v>
      </c>
      <c r="Z23" s="52" t="e">
        <f t="shared" si="15"/>
        <v>#N/A</v>
      </c>
      <c r="AA23" s="52" t="e">
        <f t="shared" si="16"/>
        <v>#NUM!</v>
      </c>
      <c r="AB23" s="52" t="e">
        <f t="shared" si="17"/>
        <v>#NUM!</v>
      </c>
      <c r="AC23" s="52" t="e">
        <f t="shared" si="18"/>
        <v>#NUM!</v>
      </c>
      <c r="AD23" s="52" t="e">
        <f t="shared" si="19"/>
        <v>#NUM!</v>
      </c>
      <c r="AE23" s="52" t="e">
        <f t="shared" si="20"/>
        <v>#NUM!</v>
      </c>
      <c r="AF23" s="52" t="e">
        <f t="shared" si="21"/>
        <v>#N/A</v>
      </c>
      <c r="AG23" s="52" t="e">
        <f t="shared" si="22"/>
        <v>#NUM!</v>
      </c>
      <c r="AH23" s="52" t="e">
        <f t="shared" si="23"/>
        <v>#NUM!</v>
      </c>
      <c r="AI23" s="52" t="e">
        <f t="shared" si="24"/>
        <v>#NUM!</v>
      </c>
      <c r="AJ23" s="52" t="e">
        <f t="shared" si="25"/>
        <v>#N/A</v>
      </c>
    </row>
    <row r="24" spans="1:36" ht="12.95" customHeight="1" x14ac:dyDescent="0.15">
      <c r="A24" s="51"/>
      <c r="B24" s="77"/>
      <c r="C24" s="77"/>
      <c r="D24" s="51"/>
      <c r="E24" s="51"/>
      <c r="F24" s="4" t="str">
        <f t="shared" si="0"/>
        <v/>
      </c>
      <c r="G24" s="47"/>
      <c r="H24" s="51"/>
      <c r="I24" s="51"/>
      <c r="J24" s="1" t="s">
        <v>15</v>
      </c>
      <c r="K24" s="52" t="e">
        <f t="shared" si="1"/>
        <v>#NUM!</v>
      </c>
      <c r="L24" s="52" t="e">
        <f t="shared" si="2"/>
        <v>#NUM!</v>
      </c>
      <c r="M24" s="52" t="e">
        <f t="shared" si="3"/>
        <v>#NUM!</v>
      </c>
      <c r="N24" s="52" t="e">
        <f t="shared" si="4"/>
        <v>#NUM!</v>
      </c>
      <c r="O24" s="52" t="e">
        <f t="shared" si="5"/>
        <v>#NUM!</v>
      </c>
      <c r="P24" s="52" t="e">
        <f t="shared" si="26"/>
        <v>#N/A</v>
      </c>
      <c r="Q24" s="52" t="e">
        <f t="shared" si="6"/>
        <v>#NUM!</v>
      </c>
      <c r="R24" s="52" t="e">
        <f t="shared" si="7"/>
        <v>#NUM!</v>
      </c>
      <c r="S24" s="52" t="e">
        <f t="shared" si="8"/>
        <v>#NUM!</v>
      </c>
      <c r="T24" s="52" t="e">
        <f t="shared" si="9"/>
        <v>#NUM!</v>
      </c>
      <c r="U24" s="52" t="e">
        <f t="shared" si="10"/>
        <v>#N/A</v>
      </c>
      <c r="V24" s="52" t="e">
        <f t="shared" si="11"/>
        <v>#NUM!</v>
      </c>
      <c r="W24" s="52" t="e">
        <f t="shared" si="12"/>
        <v>#NUM!</v>
      </c>
      <c r="X24" s="52" t="e">
        <f t="shared" si="13"/>
        <v>#NUM!</v>
      </c>
      <c r="Y24" s="52" t="e">
        <f t="shared" si="14"/>
        <v>#NUM!</v>
      </c>
      <c r="Z24" s="52" t="e">
        <f t="shared" si="15"/>
        <v>#N/A</v>
      </c>
      <c r="AA24" s="52" t="e">
        <f t="shared" si="16"/>
        <v>#NUM!</v>
      </c>
      <c r="AB24" s="52" t="e">
        <f t="shared" si="17"/>
        <v>#NUM!</v>
      </c>
      <c r="AC24" s="52" t="e">
        <f t="shared" si="18"/>
        <v>#NUM!</v>
      </c>
      <c r="AD24" s="52" t="e">
        <f t="shared" si="19"/>
        <v>#NUM!</v>
      </c>
      <c r="AE24" s="52" t="e">
        <f t="shared" si="20"/>
        <v>#NUM!</v>
      </c>
      <c r="AF24" s="52" t="e">
        <f t="shared" si="21"/>
        <v>#N/A</v>
      </c>
      <c r="AG24" s="52" t="e">
        <f t="shared" si="22"/>
        <v>#NUM!</v>
      </c>
      <c r="AH24" s="52" t="e">
        <f t="shared" si="23"/>
        <v>#NUM!</v>
      </c>
      <c r="AI24" s="52" t="e">
        <f t="shared" si="24"/>
        <v>#NUM!</v>
      </c>
      <c r="AJ24" s="52" t="e">
        <f t="shared" si="25"/>
        <v>#N/A</v>
      </c>
    </row>
    <row r="25" spans="1:36" ht="12.95" customHeight="1" x14ac:dyDescent="0.15">
      <c r="A25" s="51"/>
      <c r="B25" s="77"/>
      <c r="C25" s="77"/>
      <c r="D25" s="51"/>
      <c r="E25" s="51"/>
      <c r="F25" s="4" t="str">
        <f t="shared" si="0"/>
        <v/>
      </c>
      <c r="G25" s="47"/>
      <c r="H25" s="51"/>
      <c r="I25" s="51"/>
      <c r="J25" s="1" t="s">
        <v>15</v>
      </c>
      <c r="K25" s="52" t="e">
        <f t="shared" si="1"/>
        <v>#NUM!</v>
      </c>
      <c r="L25" s="52" t="e">
        <f t="shared" si="2"/>
        <v>#NUM!</v>
      </c>
      <c r="M25" s="52" t="e">
        <f t="shared" si="3"/>
        <v>#NUM!</v>
      </c>
      <c r="N25" s="52" t="e">
        <f t="shared" si="4"/>
        <v>#NUM!</v>
      </c>
      <c r="O25" s="52" t="e">
        <f t="shared" si="5"/>
        <v>#NUM!</v>
      </c>
      <c r="P25" s="52" t="e">
        <f t="shared" si="26"/>
        <v>#N/A</v>
      </c>
      <c r="Q25" s="52" t="e">
        <f t="shared" si="6"/>
        <v>#NUM!</v>
      </c>
      <c r="R25" s="52" t="e">
        <f t="shared" si="7"/>
        <v>#NUM!</v>
      </c>
      <c r="S25" s="52" t="e">
        <f t="shared" si="8"/>
        <v>#NUM!</v>
      </c>
      <c r="T25" s="52" t="e">
        <f t="shared" si="9"/>
        <v>#NUM!</v>
      </c>
      <c r="U25" s="52" t="e">
        <f t="shared" si="10"/>
        <v>#N/A</v>
      </c>
      <c r="V25" s="52" t="e">
        <f t="shared" si="11"/>
        <v>#NUM!</v>
      </c>
      <c r="W25" s="52" t="e">
        <f t="shared" si="12"/>
        <v>#NUM!</v>
      </c>
      <c r="X25" s="52" t="e">
        <f t="shared" si="13"/>
        <v>#NUM!</v>
      </c>
      <c r="Y25" s="52" t="e">
        <f t="shared" si="14"/>
        <v>#NUM!</v>
      </c>
      <c r="Z25" s="52" t="e">
        <f t="shared" si="15"/>
        <v>#N/A</v>
      </c>
      <c r="AA25" s="52" t="e">
        <f t="shared" si="16"/>
        <v>#NUM!</v>
      </c>
      <c r="AB25" s="52" t="e">
        <f t="shared" si="17"/>
        <v>#NUM!</v>
      </c>
      <c r="AC25" s="52" t="e">
        <f t="shared" si="18"/>
        <v>#NUM!</v>
      </c>
      <c r="AD25" s="52" t="e">
        <f t="shared" si="19"/>
        <v>#NUM!</v>
      </c>
      <c r="AE25" s="52" t="e">
        <f t="shared" si="20"/>
        <v>#NUM!</v>
      </c>
      <c r="AF25" s="52" t="e">
        <f t="shared" si="21"/>
        <v>#N/A</v>
      </c>
      <c r="AG25" s="52" t="e">
        <f t="shared" si="22"/>
        <v>#NUM!</v>
      </c>
      <c r="AH25" s="52" t="e">
        <f t="shared" si="23"/>
        <v>#NUM!</v>
      </c>
      <c r="AI25" s="52" t="e">
        <f t="shared" si="24"/>
        <v>#NUM!</v>
      </c>
      <c r="AJ25" s="52" t="e">
        <f t="shared" si="25"/>
        <v>#N/A</v>
      </c>
    </row>
    <row r="26" spans="1:36" ht="12.95" customHeight="1" x14ac:dyDescent="0.15">
      <c r="A26" s="51"/>
      <c r="B26" s="77"/>
      <c r="C26" s="77"/>
      <c r="D26" s="51"/>
      <c r="E26" s="51"/>
      <c r="F26" s="4" t="str">
        <f t="shared" si="0"/>
        <v/>
      </c>
      <c r="G26" s="47"/>
      <c r="H26" s="51"/>
      <c r="I26" s="51"/>
      <c r="J26" s="1" t="s">
        <v>15</v>
      </c>
      <c r="K26" s="52" t="e">
        <f t="shared" si="1"/>
        <v>#NUM!</v>
      </c>
      <c r="L26" s="52" t="e">
        <f t="shared" si="2"/>
        <v>#NUM!</v>
      </c>
      <c r="M26" s="52" t="e">
        <f t="shared" si="3"/>
        <v>#NUM!</v>
      </c>
      <c r="N26" s="52" t="e">
        <f t="shared" si="4"/>
        <v>#NUM!</v>
      </c>
      <c r="O26" s="52" t="e">
        <f t="shared" si="5"/>
        <v>#NUM!</v>
      </c>
      <c r="P26" s="52" t="e">
        <f t="shared" si="26"/>
        <v>#N/A</v>
      </c>
      <c r="Q26" s="52" t="e">
        <f t="shared" si="6"/>
        <v>#NUM!</v>
      </c>
      <c r="R26" s="52" t="e">
        <f t="shared" si="7"/>
        <v>#NUM!</v>
      </c>
      <c r="S26" s="52" t="e">
        <f t="shared" si="8"/>
        <v>#NUM!</v>
      </c>
      <c r="T26" s="52" t="e">
        <f t="shared" si="9"/>
        <v>#NUM!</v>
      </c>
      <c r="U26" s="52" t="e">
        <f t="shared" si="10"/>
        <v>#N/A</v>
      </c>
      <c r="V26" s="52" t="e">
        <f t="shared" si="11"/>
        <v>#NUM!</v>
      </c>
      <c r="W26" s="52" t="e">
        <f t="shared" si="12"/>
        <v>#NUM!</v>
      </c>
      <c r="X26" s="52" t="e">
        <f t="shared" si="13"/>
        <v>#NUM!</v>
      </c>
      <c r="Y26" s="52" t="e">
        <f t="shared" si="14"/>
        <v>#NUM!</v>
      </c>
      <c r="Z26" s="52" t="e">
        <f t="shared" si="15"/>
        <v>#N/A</v>
      </c>
      <c r="AA26" s="52" t="e">
        <f t="shared" si="16"/>
        <v>#NUM!</v>
      </c>
      <c r="AB26" s="52" t="e">
        <f t="shared" si="17"/>
        <v>#NUM!</v>
      </c>
      <c r="AC26" s="52" t="e">
        <f t="shared" si="18"/>
        <v>#NUM!</v>
      </c>
      <c r="AD26" s="52" t="e">
        <f t="shared" si="19"/>
        <v>#NUM!</v>
      </c>
      <c r="AE26" s="52" t="e">
        <f t="shared" si="20"/>
        <v>#NUM!</v>
      </c>
      <c r="AF26" s="52" t="e">
        <f t="shared" si="21"/>
        <v>#N/A</v>
      </c>
      <c r="AG26" s="52" t="e">
        <f t="shared" si="22"/>
        <v>#NUM!</v>
      </c>
      <c r="AH26" s="52" t="e">
        <f t="shared" si="23"/>
        <v>#NUM!</v>
      </c>
      <c r="AI26" s="52" t="e">
        <f t="shared" si="24"/>
        <v>#NUM!</v>
      </c>
      <c r="AJ26" s="52" t="e">
        <f t="shared" si="25"/>
        <v>#N/A</v>
      </c>
    </row>
    <row r="27" spans="1:36" ht="12.95" customHeight="1" x14ac:dyDescent="0.15">
      <c r="A27" s="51"/>
      <c r="B27" s="77"/>
      <c r="C27" s="77"/>
      <c r="D27" s="51"/>
      <c r="E27" s="51"/>
      <c r="F27" s="4" t="str">
        <f t="shared" si="0"/>
        <v/>
      </c>
      <c r="G27" s="47"/>
      <c r="H27" s="51"/>
      <c r="I27" s="51"/>
      <c r="J27" s="1" t="s">
        <v>15</v>
      </c>
      <c r="K27" s="52" t="e">
        <f t="shared" si="1"/>
        <v>#NUM!</v>
      </c>
      <c r="L27" s="52" t="e">
        <f t="shared" si="2"/>
        <v>#NUM!</v>
      </c>
      <c r="M27" s="52" t="e">
        <f t="shared" si="3"/>
        <v>#NUM!</v>
      </c>
      <c r="N27" s="52" t="e">
        <f t="shared" si="4"/>
        <v>#NUM!</v>
      </c>
      <c r="O27" s="52" t="e">
        <f t="shared" si="5"/>
        <v>#NUM!</v>
      </c>
      <c r="P27" s="52" t="e">
        <f t="shared" si="26"/>
        <v>#N/A</v>
      </c>
      <c r="Q27" s="52" t="e">
        <f t="shared" si="6"/>
        <v>#NUM!</v>
      </c>
      <c r="R27" s="52" t="e">
        <f t="shared" si="7"/>
        <v>#NUM!</v>
      </c>
      <c r="S27" s="52" t="e">
        <f t="shared" si="8"/>
        <v>#NUM!</v>
      </c>
      <c r="T27" s="52" t="e">
        <f t="shared" si="9"/>
        <v>#NUM!</v>
      </c>
      <c r="U27" s="52" t="e">
        <f t="shared" si="10"/>
        <v>#N/A</v>
      </c>
      <c r="V27" s="52" t="e">
        <f t="shared" si="11"/>
        <v>#NUM!</v>
      </c>
      <c r="W27" s="52" t="e">
        <f t="shared" si="12"/>
        <v>#NUM!</v>
      </c>
      <c r="X27" s="52" t="e">
        <f t="shared" si="13"/>
        <v>#NUM!</v>
      </c>
      <c r="Y27" s="52" t="e">
        <f t="shared" si="14"/>
        <v>#NUM!</v>
      </c>
      <c r="Z27" s="52" t="e">
        <f t="shared" si="15"/>
        <v>#N/A</v>
      </c>
      <c r="AA27" s="52" t="e">
        <f t="shared" si="16"/>
        <v>#NUM!</v>
      </c>
      <c r="AB27" s="52" t="e">
        <f t="shared" si="17"/>
        <v>#NUM!</v>
      </c>
      <c r="AC27" s="52" t="e">
        <f t="shared" si="18"/>
        <v>#NUM!</v>
      </c>
      <c r="AD27" s="52" t="e">
        <f t="shared" si="19"/>
        <v>#NUM!</v>
      </c>
      <c r="AE27" s="52" t="e">
        <f t="shared" si="20"/>
        <v>#NUM!</v>
      </c>
      <c r="AF27" s="52" t="e">
        <f t="shared" si="21"/>
        <v>#N/A</v>
      </c>
      <c r="AG27" s="52" t="e">
        <f t="shared" si="22"/>
        <v>#NUM!</v>
      </c>
      <c r="AH27" s="52" t="e">
        <f t="shared" si="23"/>
        <v>#NUM!</v>
      </c>
      <c r="AI27" s="52" t="e">
        <f t="shared" si="24"/>
        <v>#NUM!</v>
      </c>
      <c r="AJ27" s="52" t="e">
        <f t="shared" si="25"/>
        <v>#N/A</v>
      </c>
    </row>
    <row r="28" spans="1:36" ht="12.95" customHeight="1" x14ac:dyDescent="0.15">
      <c r="A28" s="51"/>
      <c r="B28" s="77"/>
      <c r="C28" s="77"/>
      <c r="D28" s="51"/>
      <c r="E28" s="51"/>
      <c r="F28" s="4" t="str">
        <f t="shared" si="0"/>
        <v/>
      </c>
      <c r="G28" s="51"/>
      <c r="H28" s="51"/>
      <c r="I28" s="51"/>
      <c r="J28" s="1" t="s">
        <v>15</v>
      </c>
      <c r="K28" s="52" t="e">
        <f t="shared" si="1"/>
        <v>#NUM!</v>
      </c>
      <c r="L28" s="52" t="e">
        <f t="shared" si="2"/>
        <v>#NUM!</v>
      </c>
      <c r="M28" s="52" t="e">
        <f t="shared" si="3"/>
        <v>#NUM!</v>
      </c>
      <c r="N28" s="8" t="e">
        <f t="shared" si="4"/>
        <v>#NUM!</v>
      </c>
      <c r="O28" s="52" t="e">
        <f t="shared" si="5"/>
        <v>#NUM!</v>
      </c>
      <c r="P28" s="52" t="e">
        <f t="shared" si="26"/>
        <v>#N/A</v>
      </c>
      <c r="Q28" s="52" t="e">
        <f t="shared" si="6"/>
        <v>#NUM!</v>
      </c>
      <c r="R28" s="52" t="e">
        <f t="shared" si="7"/>
        <v>#NUM!</v>
      </c>
      <c r="S28" s="52" t="e">
        <f t="shared" si="8"/>
        <v>#NUM!</v>
      </c>
      <c r="T28" s="52" t="e">
        <f t="shared" si="9"/>
        <v>#NUM!</v>
      </c>
      <c r="U28" s="52" t="e">
        <f t="shared" si="10"/>
        <v>#N/A</v>
      </c>
      <c r="V28" s="52" t="e">
        <f t="shared" si="11"/>
        <v>#NUM!</v>
      </c>
      <c r="W28" s="52" t="e">
        <f t="shared" si="12"/>
        <v>#NUM!</v>
      </c>
      <c r="X28" s="52" t="e">
        <f t="shared" si="13"/>
        <v>#NUM!</v>
      </c>
      <c r="Y28" s="52" t="e">
        <f t="shared" si="14"/>
        <v>#NUM!</v>
      </c>
      <c r="Z28" s="52" t="e">
        <f t="shared" si="15"/>
        <v>#N/A</v>
      </c>
      <c r="AA28" s="52" t="e">
        <f t="shared" si="16"/>
        <v>#NUM!</v>
      </c>
      <c r="AB28" s="52" t="e">
        <f t="shared" si="17"/>
        <v>#NUM!</v>
      </c>
      <c r="AC28" s="52" t="e">
        <f t="shared" si="18"/>
        <v>#NUM!</v>
      </c>
      <c r="AD28" s="52" t="e">
        <f t="shared" si="19"/>
        <v>#NUM!</v>
      </c>
      <c r="AE28" s="52" t="e">
        <f t="shared" si="20"/>
        <v>#NUM!</v>
      </c>
      <c r="AF28" s="52" t="e">
        <f t="shared" si="21"/>
        <v>#N/A</v>
      </c>
      <c r="AG28" s="52" t="e">
        <f t="shared" si="22"/>
        <v>#NUM!</v>
      </c>
      <c r="AH28" s="52" t="e">
        <f t="shared" si="23"/>
        <v>#NUM!</v>
      </c>
      <c r="AI28" s="52" t="e">
        <f t="shared" si="24"/>
        <v>#NUM!</v>
      </c>
      <c r="AJ28" s="52" t="e">
        <f t="shared" si="25"/>
        <v>#N/A</v>
      </c>
    </row>
    <row r="29" spans="1:36" ht="12.95" customHeight="1" x14ac:dyDescent="0.15">
      <c r="A29" s="51"/>
      <c r="B29" s="77"/>
      <c r="C29" s="77"/>
      <c r="D29" s="51"/>
      <c r="E29" s="51"/>
      <c r="F29" s="4" t="str">
        <f t="shared" si="0"/>
        <v/>
      </c>
      <c r="G29" s="51"/>
      <c r="H29" s="51"/>
      <c r="I29" s="51"/>
      <c r="J29" s="1" t="s">
        <v>15</v>
      </c>
      <c r="K29" s="52" t="e">
        <f t="shared" si="1"/>
        <v>#NUM!</v>
      </c>
      <c r="L29" s="52" t="e">
        <f t="shared" si="2"/>
        <v>#NUM!</v>
      </c>
      <c r="M29" s="52" t="e">
        <f t="shared" si="3"/>
        <v>#NUM!</v>
      </c>
      <c r="N29" s="52" t="e">
        <f t="shared" si="4"/>
        <v>#NUM!</v>
      </c>
      <c r="O29" s="52" t="e">
        <f t="shared" si="5"/>
        <v>#NUM!</v>
      </c>
      <c r="P29" s="52" t="e">
        <f t="shared" si="26"/>
        <v>#N/A</v>
      </c>
      <c r="Q29" s="52" t="e">
        <f t="shared" si="6"/>
        <v>#NUM!</v>
      </c>
      <c r="R29" s="52" t="e">
        <f t="shared" si="7"/>
        <v>#NUM!</v>
      </c>
      <c r="S29" s="52" t="e">
        <f t="shared" si="8"/>
        <v>#NUM!</v>
      </c>
      <c r="T29" s="52" t="e">
        <f t="shared" si="9"/>
        <v>#NUM!</v>
      </c>
      <c r="U29" s="52" t="e">
        <f t="shared" si="10"/>
        <v>#N/A</v>
      </c>
      <c r="V29" s="52" t="e">
        <f t="shared" si="11"/>
        <v>#NUM!</v>
      </c>
      <c r="W29" s="52" t="e">
        <f t="shared" si="12"/>
        <v>#NUM!</v>
      </c>
      <c r="X29" s="52" t="e">
        <f t="shared" si="13"/>
        <v>#NUM!</v>
      </c>
      <c r="Y29" s="52" t="e">
        <f t="shared" si="14"/>
        <v>#NUM!</v>
      </c>
      <c r="Z29" s="52" t="e">
        <f t="shared" si="15"/>
        <v>#N/A</v>
      </c>
      <c r="AA29" s="52" t="e">
        <f t="shared" si="16"/>
        <v>#NUM!</v>
      </c>
      <c r="AB29" s="52" t="e">
        <f t="shared" si="17"/>
        <v>#NUM!</v>
      </c>
      <c r="AC29" s="52" t="e">
        <f t="shared" si="18"/>
        <v>#NUM!</v>
      </c>
      <c r="AD29" s="52" t="e">
        <f t="shared" si="19"/>
        <v>#NUM!</v>
      </c>
      <c r="AE29" s="52" t="e">
        <f t="shared" si="20"/>
        <v>#NUM!</v>
      </c>
      <c r="AF29" s="52" t="e">
        <f t="shared" si="21"/>
        <v>#N/A</v>
      </c>
      <c r="AG29" s="52" t="e">
        <f t="shared" si="22"/>
        <v>#NUM!</v>
      </c>
      <c r="AH29" s="52" t="e">
        <f t="shared" si="23"/>
        <v>#NUM!</v>
      </c>
      <c r="AI29" s="52" t="e">
        <f t="shared" si="24"/>
        <v>#NUM!</v>
      </c>
      <c r="AJ29" s="52" t="e">
        <f t="shared" si="25"/>
        <v>#N/A</v>
      </c>
    </row>
    <row r="30" spans="1:36" ht="12.95" customHeight="1" x14ac:dyDescent="0.15">
      <c r="A30" s="51"/>
      <c r="B30" s="77"/>
      <c r="C30" s="77"/>
      <c r="D30" s="51"/>
      <c r="E30" s="51"/>
      <c r="F30" s="4" t="str">
        <f t="shared" si="0"/>
        <v/>
      </c>
      <c r="G30" s="6"/>
      <c r="H30" s="51"/>
      <c r="I30" s="51"/>
      <c r="J30" s="1" t="s">
        <v>15</v>
      </c>
      <c r="K30" s="52" t="e">
        <f t="shared" si="1"/>
        <v>#NUM!</v>
      </c>
      <c r="L30" s="52" t="e">
        <f t="shared" si="2"/>
        <v>#NUM!</v>
      </c>
      <c r="M30" s="52" t="e">
        <f t="shared" si="3"/>
        <v>#NUM!</v>
      </c>
      <c r="N30" s="52" t="e">
        <f t="shared" si="4"/>
        <v>#NUM!</v>
      </c>
      <c r="O30" s="52" t="e">
        <f t="shared" si="5"/>
        <v>#NUM!</v>
      </c>
      <c r="P30" s="52" t="e">
        <f t="shared" si="26"/>
        <v>#N/A</v>
      </c>
      <c r="Q30" s="52" t="e">
        <f t="shared" si="6"/>
        <v>#NUM!</v>
      </c>
      <c r="R30" s="52" t="e">
        <f t="shared" si="7"/>
        <v>#NUM!</v>
      </c>
      <c r="S30" s="52" t="e">
        <f t="shared" si="8"/>
        <v>#NUM!</v>
      </c>
      <c r="T30" s="52" t="e">
        <f t="shared" si="9"/>
        <v>#NUM!</v>
      </c>
      <c r="U30" s="52" t="e">
        <f t="shared" si="10"/>
        <v>#N/A</v>
      </c>
      <c r="V30" s="52" t="e">
        <f t="shared" si="11"/>
        <v>#NUM!</v>
      </c>
      <c r="W30" s="52" t="e">
        <f t="shared" si="12"/>
        <v>#NUM!</v>
      </c>
      <c r="X30" s="52" t="e">
        <f t="shared" si="13"/>
        <v>#NUM!</v>
      </c>
      <c r="Y30" s="52" t="e">
        <f t="shared" si="14"/>
        <v>#NUM!</v>
      </c>
      <c r="Z30" s="52" t="e">
        <f t="shared" si="15"/>
        <v>#N/A</v>
      </c>
      <c r="AA30" s="52" t="e">
        <f t="shared" si="16"/>
        <v>#NUM!</v>
      </c>
      <c r="AB30" s="52" t="e">
        <f t="shared" si="17"/>
        <v>#NUM!</v>
      </c>
      <c r="AC30" s="52" t="e">
        <f t="shared" si="18"/>
        <v>#NUM!</v>
      </c>
      <c r="AD30" s="52" t="e">
        <f t="shared" si="19"/>
        <v>#NUM!</v>
      </c>
      <c r="AE30" s="52" t="e">
        <f t="shared" si="20"/>
        <v>#NUM!</v>
      </c>
      <c r="AF30" s="52" t="e">
        <f t="shared" si="21"/>
        <v>#N/A</v>
      </c>
      <c r="AG30" s="52" t="e">
        <f t="shared" si="22"/>
        <v>#NUM!</v>
      </c>
      <c r="AH30" s="52" t="e">
        <f t="shared" si="23"/>
        <v>#NUM!</v>
      </c>
      <c r="AI30" s="52" t="e">
        <f t="shared" si="24"/>
        <v>#NUM!</v>
      </c>
      <c r="AJ30" s="52" t="e">
        <f t="shared" si="25"/>
        <v>#N/A</v>
      </c>
    </row>
    <row r="31" spans="1:36" ht="12.95" customHeight="1" x14ac:dyDescent="0.15">
      <c r="A31" s="51"/>
      <c r="B31" s="77"/>
      <c r="C31" s="77"/>
      <c r="D31" s="51"/>
      <c r="E31" s="51"/>
      <c r="F31" s="4" t="str">
        <f t="shared" si="0"/>
        <v/>
      </c>
      <c r="G31" s="51"/>
      <c r="H31" s="51"/>
      <c r="I31" s="51"/>
      <c r="J31" s="1" t="s">
        <v>15</v>
      </c>
      <c r="K31" s="52" t="e">
        <f t="shared" si="1"/>
        <v>#NUM!</v>
      </c>
      <c r="L31" s="52" t="e">
        <f t="shared" si="2"/>
        <v>#NUM!</v>
      </c>
      <c r="M31" s="52" t="e">
        <f t="shared" si="3"/>
        <v>#NUM!</v>
      </c>
      <c r="N31" s="52" t="e">
        <f t="shared" si="4"/>
        <v>#NUM!</v>
      </c>
      <c r="O31" s="52" t="e">
        <f t="shared" si="5"/>
        <v>#NUM!</v>
      </c>
      <c r="P31" s="52" t="e">
        <f t="shared" si="26"/>
        <v>#N/A</v>
      </c>
      <c r="Q31" s="52" t="e">
        <f t="shared" si="6"/>
        <v>#NUM!</v>
      </c>
      <c r="R31" s="52" t="e">
        <f t="shared" si="7"/>
        <v>#NUM!</v>
      </c>
      <c r="S31" s="52" t="e">
        <f t="shared" si="8"/>
        <v>#NUM!</v>
      </c>
      <c r="T31" s="52" t="e">
        <f t="shared" si="9"/>
        <v>#NUM!</v>
      </c>
      <c r="U31" s="52" t="e">
        <f t="shared" si="10"/>
        <v>#N/A</v>
      </c>
      <c r="V31" s="52" t="e">
        <f t="shared" si="11"/>
        <v>#NUM!</v>
      </c>
      <c r="W31" s="52" t="e">
        <f t="shared" si="12"/>
        <v>#NUM!</v>
      </c>
      <c r="X31" s="52" t="e">
        <f t="shared" si="13"/>
        <v>#NUM!</v>
      </c>
      <c r="Y31" s="52" t="e">
        <f t="shared" si="14"/>
        <v>#NUM!</v>
      </c>
      <c r="Z31" s="52" t="e">
        <f t="shared" si="15"/>
        <v>#N/A</v>
      </c>
      <c r="AA31" s="52" t="e">
        <f t="shared" si="16"/>
        <v>#NUM!</v>
      </c>
      <c r="AB31" s="52" t="e">
        <f t="shared" si="17"/>
        <v>#NUM!</v>
      </c>
      <c r="AC31" s="52" t="e">
        <f t="shared" si="18"/>
        <v>#NUM!</v>
      </c>
      <c r="AD31" s="52" t="e">
        <f t="shared" si="19"/>
        <v>#NUM!</v>
      </c>
      <c r="AE31" s="52" t="e">
        <f t="shared" si="20"/>
        <v>#NUM!</v>
      </c>
      <c r="AF31" s="52" t="e">
        <f t="shared" si="21"/>
        <v>#N/A</v>
      </c>
      <c r="AG31" s="52" t="e">
        <f t="shared" si="22"/>
        <v>#NUM!</v>
      </c>
      <c r="AH31" s="52" t="e">
        <f t="shared" si="23"/>
        <v>#NUM!</v>
      </c>
      <c r="AI31" s="52" t="e">
        <f t="shared" si="24"/>
        <v>#NUM!</v>
      </c>
      <c r="AJ31" s="52" t="e">
        <f t="shared" si="25"/>
        <v>#N/A</v>
      </c>
    </row>
    <row r="32" spans="1:36" ht="12.95" customHeight="1" x14ac:dyDescent="0.15">
      <c r="A32" s="51"/>
      <c r="B32" s="77"/>
      <c r="C32" s="77"/>
      <c r="D32" s="51"/>
      <c r="E32" s="51"/>
      <c r="F32" s="4" t="str">
        <f t="shared" si="0"/>
        <v/>
      </c>
      <c r="G32" s="51"/>
      <c r="H32" s="51"/>
      <c r="I32" s="51"/>
      <c r="J32" s="1" t="s">
        <v>15</v>
      </c>
      <c r="K32" s="52" t="e">
        <f t="shared" si="1"/>
        <v>#NUM!</v>
      </c>
      <c r="L32" s="52" t="e">
        <f t="shared" si="2"/>
        <v>#NUM!</v>
      </c>
      <c r="M32" s="52" t="e">
        <f t="shared" si="3"/>
        <v>#NUM!</v>
      </c>
      <c r="N32" s="52" t="e">
        <f t="shared" si="4"/>
        <v>#NUM!</v>
      </c>
      <c r="O32" s="52" t="e">
        <f t="shared" si="5"/>
        <v>#NUM!</v>
      </c>
      <c r="P32" s="52" t="e">
        <f t="shared" si="26"/>
        <v>#N/A</v>
      </c>
      <c r="Q32" s="52" t="e">
        <f t="shared" si="6"/>
        <v>#NUM!</v>
      </c>
      <c r="R32" s="52" t="e">
        <f t="shared" si="7"/>
        <v>#NUM!</v>
      </c>
      <c r="S32" s="52" t="e">
        <f t="shared" si="8"/>
        <v>#NUM!</v>
      </c>
      <c r="T32" s="52" t="e">
        <f t="shared" si="9"/>
        <v>#NUM!</v>
      </c>
      <c r="U32" s="52" t="e">
        <f t="shared" si="10"/>
        <v>#N/A</v>
      </c>
      <c r="V32" s="52" t="e">
        <f t="shared" si="11"/>
        <v>#NUM!</v>
      </c>
      <c r="W32" s="52" t="e">
        <f t="shared" si="12"/>
        <v>#NUM!</v>
      </c>
      <c r="X32" s="52" t="e">
        <f t="shared" si="13"/>
        <v>#NUM!</v>
      </c>
      <c r="Y32" s="52" t="e">
        <f t="shared" si="14"/>
        <v>#NUM!</v>
      </c>
      <c r="Z32" s="52" t="e">
        <f t="shared" si="15"/>
        <v>#N/A</v>
      </c>
      <c r="AA32" s="52" t="e">
        <f t="shared" si="16"/>
        <v>#NUM!</v>
      </c>
      <c r="AB32" s="52" t="e">
        <f t="shared" si="17"/>
        <v>#NUM!</v>
      </c>
      <c r="AC32" s="52" t="e">
        <f t="shared" si="18"/>
        <v>#NUM!</v>
      </c>
      <c r="AD32" s="52" t="e">
        <f t="shared" si="19"/>
        <v>#NUM!</v>
      </c>
      <c r="AE32" s="52" t="e">
        <f t="shared" si="20"/>
        <v>#NUM!</v>
      </c>
      <c r="AF32" s="52" t="e">
        <f t="shared" si="21"/>
        <v>#N/A</v>
      </c>
      <c r="AG32" s="52" t="e">
        <f t="shared" si="22"/>
        <v>#NUM!</v>
      </c>
      <c r="AH32" s="52" t="e">
        <f t="shared" si="23"/>
        <v>#NUM!</v>
      </c>
      <c r="AI32" s="52" t="e">
        <f t="shared" si="24"/>
        <v>#NUM!</v>
      </c>
      <c r="AJ32" s="52" t="e">
        <f t="shared" si="25"/>
        <v>#N/A</v>
      </c>
    </row>
    <row r="33" spans="1:36" ht="12.95" customHeight="1" x14ac:dyDescent="0.15">
      <c r="A33" s="51"/>
      <c r="B33" s="77"/>
      <c r="C33" s="77"/>
      <c r="D33" s="51"/>
      <c r="E33" s="51"/>
      <c r="F33" s="4" t="str">
        <f t="shared" si="0"/>
        <v/>
      </c>
      <c r="G33" s="51"/>
      <c r="H33" s="51"/>
      <c r="I33" s="51"/>
      <c r="J33" s="1" t="s">
        <v>15</v>
      </c>
      <c r="K33" s="52" t="e">
        <f t="shared" si="1"/>
        <v>#NUM!</v>
      </c>
      <c r="L33" s="52" t="e">
        <f t="shared" si="2"/>
        <v>#NUM!</v>
      </c>
      <c r="M33" s="52" t="e">
        <f t="shared" si="3"/>
        <v>#NUM!</v>
      </c>
      <c r="N33" s="52" t="e">
        <f t="shared" si="4"/>
        <v>#NUM!</v>
      </c>
      <c r="O33" s="52" t="e">
        <f t="shared" si="5"/>
        <v>#NUM!</v>
      </c>
      <c r="P33" s="52" t="e">
        <f t="shared" si="26"/>
        <v>#N/A</v>
      </c>
      <c r="Q33" s="52" t="e">
        <f t="shared" si="6"/>
        <v>#NUM!</v>
      </c>
      <c r="R33" s="52" t="e">
        <f t="shared" si="7"/>
        <v>#NUM!</v>
      </c>
      <c r="S33" s="52" t="e">
        <f t="shared" si="8"/>
        <v>#NUM!</v>
      </c>
      <c r="T33" s="52" t="e">
        <f t="shared" si="9"/>
        <v>#NUM!</v>
      </c>
      <c r="U33" s="52" t="e">
        <f t="shared" si="10"/>
        <v>#N/A</v>
      </c>
      <c r="V33" s="52" t="e">
        <f t="shared" si="11"/>
        <v>#NUM!</v>
      </c>
      <c r="W33" s="52" t="e">
        <f t="shared" si="12"/>
        <v>#NUM!</v>
      </c>
      <c r="X33" s="52" t="e">
        <f t="shared" si="13"/>
        <v>#NUM!</v>
      </c>
      <c r="Y33" s="52" t="e">
        <f t="shared" si="14"/>
        <v>#NUM!</v>
      </c>
      <c r="Z33" s="52" t="e">
        <f t="shared" si="15"/>
        <v>#N/A</v>
      </c>
      <c r="AA33" s="52" t="e">
        <f t="shared" si="16"/>
        <v>#NUM!</v>
      </c>
      <c r="AB33" s="52" t="e">
        <f t="shared" si="17"/>
        <v>#NUM!</v>
      </c>
      <c r="AC33" s="52" t="e">
        <f t="shared" si="18"/>
        <v>#NUM!</v>
      </c>
      <c r="AD33" s="52" t="e">
        <f t="shared" si="19"/>
        <v>#NUM!</v>
      </c>
      <c r="AE33" s="52" t="e">
        <f t="shared" si="20"/>
        <v>#NUM!</v>
      </c>
      <c r="AF33" s="52" t="e">
        <f t="shared" si="21"/>
        <v>#N/A</v>
      </c>
      <c r="AG33" s="52" t="e">
        <f t="shared" si="22"/>
        <v>#NUM!</v>
      </c>
      <c r="AH33" s="52" t="e">
        <f t="shared" si="23"/>
        <v>#NUM!</v>
      </c>
      <c r="AI33" s="52" t="e">
        <f t="shared" si="24"/>
        <v>#NUM!</v>
      </c>
      <c r="AJ33" s="52" t="e">
        <f t="shared" si="25"/>
        <v>#N/A</v>
      </c>
    </row>
    <row r="34" spans="1:36" ht="12.95" customHeight="1" x14ac:dyDescent="0.15">
      <c r="A34" s="51"/>
      <c r="B34" s="77"/>
      <c r="C34" s="77"/>
      <c r="D34" s="51"/>
      <c r="E34" s="51"/>
      <c r="F34" s="4" t="str">
        <f t="shared" si="0"/>
        <v/>
      </c>
      <c r="G34" s="51"/>
      <c r="H34" s="51"/>
      <c r="I34" s="51"/>
      <c r="K34" s="52" t="e">
        <f t="shared" si="1"/>
        <v>#NUM!</v>
      </c>
      <c r="L34" s="52" t="e">
        <f t="shared" si="2"/>
        <v>#NUM!</v>
      </c>
      <c r="M34" s="52" t="e">
        <f t="shared" si="3"/>
        <v>#NUM!</v>
      </c>
      <c r="N34" s="52" t="e">
        <f t="shared" si="4"/>
        <v>#NUM!</v>
      </c>
      <c r="O34" s="52" t="e">
        <f t="shared" si="5"/>
        <v>#NUM!</v>
      </c>
      <c r="P34" s="52" t="e">
        <f t="shared" si="26"/>
        <v>#N/A</v>
      </c>
      <c r="Q34" s="52" t="e">
        <f t="shared" si="6"/>
        <v>#NUM!</v>
      </c>
      <c r="R34" s="52" t="e">
        <f t="shared" si="7"/>
        <v>#NUM!</v>
      </c>
      <c r="S34" s="52" t="e">
        <f t="shared" si="8"/>
        <v>#NUM!</v>
      </c>
      <c r="T34" s="52" t="e">
        <f t="shared" si="9"/>
        <v>#NUM!</v>
      </c>
      <c r="U34" s="52" t="e">
        <f t="shared" si="10"/>
        <v>#N/A</v>
      </c>
      <c r="V34" s="52" t="e">
        <f t="shared" si="11"/>
        <v>#NUM!</v>
      </c>
      <c r="W34" s="52" t="e">
        <f t="shared" si="12"/>
        <v>#NUM!</v>
      </c>
      <c r="X34" s="52" t="e">
        <f t="shared" si="13"/>
        <v>#NUM!</v>
      </c>
      <c r="Y34" s="52" t="e">
        <f t="shared" si="14"/>
        <v>#NUM!</v>
      </c>
      <c r="Z34" s="52" t="e">
        <f t="shared" si="15"/>
        <v>#N/A</v>
      </c>
      <c r="AA34" s="52" t="e">
        <f t="shared" si="16"/>
        <v>#NUM!</v>
      </c>
      <c r="AB34" s="52" t="e">
        <f t="shared" si="17"/>
        <v>#NUM!</v>
      </c>
      <c r="AC34" s="52" t="e">
        <f t="shared" si="18"/>
        <v>#NUM!</v>
      </c>
      <c r="AD34" s="52" t="e">
        <f t="shared" si="19"/>
        <v>#NUM!</v>
      </c>
      <c r="AE34" s="52" t="e">
        <f t="shared" si="20"/>
        <v>#NUM!</v>
      </c>
      <c r="AF34" s="52" t="e">
        <f t="shared" si="21"/>
        <v>#N/A</v>
      </c>
      <c r="AG34" s="52" t="e">
        <f t="shared" si="22"/>
        <v>#NUM!</v>
      </c>
      <c r="AH34" s="52" t="e">
        <f t="shared" si="23"/>
        <v>#NUM!</v>
      </c>
      <c r="AI34" s="52" t="e">
        <f t="shared" si="24"/>
        <v>#NUM!</v>
      </c>
      <c r="AJ34" s="52" t="e">
        <f t="shared" si="25"/>
        <v>#N/A</v>
      </c>
    </row>
    <row r="35" spans="1:36" ht="12.95" customHeight="1" x14ac:dyDescent="0.15">
      <c r="A35" s="51"/>
      <c r="B35" s="77"/>
      <c r="C35" s="77"/>
      <c r="D35" s="51"/>
      <c r="E35" s="51"/>
      <c r="F35" s="4" t="str">
        <f t="shared" si="0"/>
        <v/>
      </c>
      <c r="G35" s="51"/>
      <c r="H35" s="51"/>
      <c r="I35" s="51"/>
      <c r="K35" s="52" t="e">
        <f t="shared" si="1"/>
        <v>#NUM!</v>
      </c>
      <c r="L35" s="52" t="e">
        <f t="shared" si="2"/>
        <v>#NUM!</v>
      </c>
      <c r="M35" s="52" t="e">
        <f t="shared" si="3"/>
        <v>#NUM!</v>
      </c>
      <c r="N35" s="52" t="e">
        <f t="shared" si="4"/>
        <v>#NUM!</v>
      </c>
      <c r="O35" s="52" t="e">
        <f t="shared" si="5"/>
        <v>#NUM!</v>
      </c>
      <c r="P35" s="52" t="e">
        <f t="shared" si="26"/>
        <v>#N/A</v>
      </c>
      <c r="Q35" s="52" t="e">
        <f t="shared" si="6"/>
        <v>#NUM!</v>
      </c>
      <c r="R35" s="52" t="e">
        <f t="shared" si="7"/>
        <v>#NUM!</v>
      </c>
      <c r="S35" s="52" t="e">
        <f t="shared" si="8"/>
        <v>#NUM!</v>
      </c>
      <c r="T35" s="52" t="e">
        <f t="shared" si="9"/>
        <v>#NUM!</v>
      </c>
      <c r="U35" s="52" t="e">
        <f t="shared" si="10"/>
        <v>#N/A</v>
      </c>
      <c r="V35" s="52" t="e">
        <f t="shared" si="11"/>
        <v>#NUM!</v>
      </c>
      <c r="W35" s="52" t="e">
        <f t="shared" si="12"/>
        <v>#NUM!</v>
      </c>
      <c r="X35" s="52" t="e">
        <f t="shared" si="13"/>
        <v>#NUM!</v>
      </c>
      <c r="Y35" s="52" t="e">
        <f t="shared" si="14"/>
        <v>#NUM!</v>
      </c>
      <c r="Z35" s="52" t="e">
        <f t="shared" si="15"/>
        <v>#N/A</v>
      </c>
      <c r="AA35" s="52" t="e">
        <f t="shared" si="16"/>
        <v>#NUM!</v>
      </c>
      <c r="AB35" s="52" t="e">
        <f t="shared" si="17"/>
        <v>#NUM!</v>
      </c>
      <c r="AC35" s="52" t="e">
        <f t="shared" si="18"/>
        <v>#NUM!</v>
      </c>
      <c r="AD35" s="52" t="e">
        <f t="shared" si="19"/>
        <v>#NUM!</v>
      </c>
      <c r="AE35" s="52" t="e">
        <f t="shared" si="20"/>
        <v>#NUM!</v>
      </c>
      <c r="AF35" s="52" t="e">
        <f t="shared" si="21"/>
        <v>#N/A</v>
      </c>
      <c r="AG35" s="52" t="e">
        <f t="shared" si="22"/>
        <v>#NUM!</v>
      </c>
      <c r="AH35" s="52" t="e">
        <f t="shared" si="23"/>
        <v>#NUM!</v>
      </c>
      <c r="AI35" s="52" t="e">
        <f t="shared" si="24"/>
        <v>#NUM!</v>
      </c>
      <c r="AJ35" s="52" t="e">
        <f t="shared" si="25"/>
        <v>#N/A</v>
      </c>
    </row>
    <row r="36" spans="1:36" ht="12.95" customHeight="1" x14ac:dyDescent="0.15">
      <c r="A36" s="51"/>
      <c r="B36" s="77"/>
      <c r="C36" s="77"/>
      <c r="D36" s="51"/>
      <c r="E36" s="51"/>
      <c r="F36" s="4" t="str">
        <f t="shared" si="0"/>
        <v/>
      </c>
      <c r="G36" s="51"/>
      <c r="H36" s="51"/>
      <c r="I36" s="51"/>
      <c r="K36" s="52" t="e">
        <f t="shared" si="1"/>
        <v>#NUM!</v>
      </c>
      <c r="L36" s="52" t="e">
        <f t="shared" si="2"/>
        <v>#NUM!</v>
      </c>
      <c r="M36" s="52" t="e">
        <f t="shared" si="3"/>
        <v>#NUM!</v>
      </c>
      <c r="N36" s="52" t="e">
        <f t="shared" si="4"/>
        <v>#NUM!</v>
      </c>
      <c r="O36" s="52" t="e">
        <f t="shared" si="5"/>
        <v>#NUM!</v>
      </c>
      <c r="P36" s="52" t="e">
        <f t="shared" si="26"/>
        <v>#N/A</v>
      </c>
      <c r="Q36" s="52" t="e">
        <f t="shared" si="6"/>
        <v>#NUM!</v>
      </c>
      <c r="R36" s="52" t="e">
        <f t="shared" si="7"/>
        <v>#NUM!</v>
      </c>
      <c r="S36" s="52" t="e">
        <f t="shared" si="8"/>
        <v>#NUM!</v>
      </c>
      <c r="T36" s="52" t="e">
        <f t="shared" si="9"/>
        <v>#NUM!</v>
      </c>
      <c r="U36" s="52" t="e">
        <f t="shared" si="10"/>
        <v>#N/A</v>
      </c>
      <c r="V36" s="52" t="e">
        <f t="shared" si="11"/>
        <v>#NUM!</v>
      </c>
      <c r="W36" s="52" t="e">
        <f t="shared" si="12"/>
        <v>#NUM!</v>
      </c>
      <c r="X36" s="52" t="e">
        <f t="shared" si="13"/>
        <v>#NUM!</v>
      </c>
      <c r="Y36" s="52" t="e">
        <f t="shared" si="14"/>
        <v>#NUM!</v>
      </c>
      <c r="Z36" s="52" t="e">
        <f t="shared" si="15"/>
        <v>#N/A</v>
      </c>
      <c r="AA36" s="52" t="e">
        <f t="shared" si="16"/>
        <v>#NUM!</v>
      </c>
      <c r="AB36" s="52" t="e">
        <f t="shared" si="17"/>
        <v>#NUM!</v>
      </c>
      <c r="AC36" s="52" t="e">
        <f t="shared" si="18"/>
        <v>#NUM!</v>
      </c>
      <c r="AD36" s="52" t="e">
        <f t="shared" si="19"/>
        <v>#NUM!</v>
      </c>
      <c r="AE36" s="52" t="e">
        <f t="shared" si="20"/>
        <v>#NUM!</v>
      </c>
      <c r="AF36" s="52" t="e">
        <f t="shared" si="21"/>
        <v>#N/A</v>
      </c>
      <c r="AG36" s="52" t="e">
        <f t="shared" si="22"/>
        <v>#NUM!</v>
      </c>
      <c r="AH36" s="52" t="e">
        <f t="shared" si="23"/>
        <v>#NUM!</v>
      </c>
      <c r="AI36" s="52" t="e">
        <f t="shared" si="24"/>
        <v>#NUM!</v>
      </c>
      <c r="AJ36" s="52" t="e">
        <f t="shared" si="25"/>
        <v>#N/A</v>
      </c>
    </row>
    <row r="37" spans="1:36" ht="12.95" customHeight="1" x14ac:dyDescent="0.15">
      <c r="A37" s="51"/>
      <c r="B37" s="77"/>
      <c r="C37" s="77"/>
      <c r="D37" s="51"/>
      <c r="E37" s="51"/>
      <c r="F37" s="4" t="str">
        <f t="shared" si="0"/>
        <v/>
      </c>
      <c r="G37" s="51"/>
      <c r="H37" s="51"/>
      <c r="I37" s="51"/>
      <c r="K37" s="52" t="e">
        <f t="shared" si="1"/>
        <v>#NUM!</v>
      </c>
      <c r="L37" s="52" t="e">
        <f t="shared" si="2"/>
        <v>#NUM!</v>
      </c>
      <c r="M37" s="52" t="e">
        <f t="shared" si="3"/>
        <v>#NUM!</v>
      </c>
      <c r="N37" s="52" t="e">
        <f t="shared" si="4"/>
        <v>#NUM!</v>
      </c>
      <c r="O37" s="52" t="e">
        <f t="shared" si="5"/>
        <v>#NUM!</v>
      </c>
      <c r="P37" s="52" t="e">
        <f t="shared" si="26"/>
        <v>#N/A</v>
      </c>
      <c r="Q37" s="52" t="e">
        <f t="shared" si="6"/>
        <v>#NUM!</v>
      </c>
      <c r="R37" s="52" t="e">
        <f t="shared" si="7"/>
        <v>#NUM!</v>
      </c>
      <c r="S37" s="52" t="e">
        <f t="shared" si="8"/>
        <v>#NUM!</v>
      </c>
      <c r="T37" s="52" t="e">
        <f t="shared" si="9"/>
        <v>#NUM!</v>
      </c>
      <c r="U37" s="52" t="e">
        <f t="shared" si="10"/>
        <v>#N/A</v>
      </c>
      <c r="V37" s="52" t="e">
        <f t="shared" si="11"/>
        <v>#NUM!</v>
      </c>
      <c r="W37" s="52" t="e">
        <f t="shared" si="12"/>
        <v>#NUM!</v>
      </c>
      <c r="X37" s="52" t="e">
        <f t="shared" si="13"/>
        <v>#NUM!</v>
      </c>
      <c r="Y37" s="52" t="e">
        <f t="shared" si="14"/>
        <v>#NUM!</v>
      </c>
      <c r="Z37" s="52" t="e">
        <f t="shared" si="15"/>
        <v>#N/A</v>
      </c>
      <c r="AA37" s="52" t="e">
        <f t="shared" si="16"/>
        <v>#NUM!</v>
      </c>
      <c r="AB37" s="52" t="e">
        <f t="shared" si="17"/>
        <v>#NUM!</v>
      </c>
      <c r="AC37" s="52" t="e">
        <f t="shared" si="18"/>
        <v>#NUM!</v>
      </c>
      <c r="AD37" s="52" t="e">
        <f t="shared" si="19"/>
        <v>#NUM!</v>
      </c>
      <c r="AE37" s="52" t="e">
        <f t="shared" si="20"/>
        <v>#NUM!</v>
      </c>
      <c r="AF37" s="52" t="e">
        <f t="shared" si="21"/>
        <v>#N/A</v>
      </c>
      <c r="AG37" s="52" t="e">
        <f t="shared" si="22"/>
        <v>#NUM!</v>
      </c>
      <c r="AH37" s="52" t="e">
        <f t="shared" si="23"/>
        <v>#NUM!</v>
      </c>
      <c r="AI37" s="52" t="e">
        <f t="shared" si="24"/>
        <v>#NUM!</v>
      </c>
      <c r="AJ37" s="52" t="e">
        <f t="shared" si="25"/>
        <v>#N/A</v>
      </c>
    </row>
    <row r="38" spans="1:36" ht="12.95" customHeight="1" x14ac:dyDescent="0.15">
      <c r="A38" s="51"/>
      <c r="B38" s="77"/>
      <c r="C38" s="77"/>
      <c r="D38" s="51"/>
      <c r="E38" s="51"/>
      <c r="F38" s="4" t="str">
        <f t="shared" si="0"/>
        <v/>
      </c>
      <c r="G38" s="51"/>
      <c r="H38" s="51"/>
      <c r="I38" s="51"/>
      <c r="K38" s="52" t="e">
        <f t="shared" si="1"/>
        <v>#NUM!</v>
      </c>
      <c r="L38" s="52" t="e">
        <f t="shared" si="2"/>
        <v>#NUM!</v>
      </c>
      <c r="M38" s="52" t="e">
        <f t="shared" si="3"/>
        <v>#NUM!</v>
      </c>
      <c r="N38" s="52" t="e">
        <f t="shared" si="4"/>
        <v>#NUM!</v>
      </c>
      <c r="O38" s="52" t="e">
        <f t="shared" si="5"/>
        <v>#NUM!</v>
      </c>
      <c r="P38" s="52" t="e">
        <f t="shared" si="26"/>
        <v>#N/A</v>
      </c>
      <c r="Q38" s="52" t="e">
        <f t="shared" si="6"/>
        <v>#NUM!</v>
      </c>
      <c r="R38" s="52" t="e">
        <f t="shared" si="7"/>
        <v>#NUM!</v>
      </c>
      <c r="S38" s="52" t="e">
        <f t="shared" si="8"/>
        <v>#NUM!</v>
      </c>
      <c r="T38" s="52" t="e">
        <f t="shared" si="9"/>
        <v>#NUM!</v>
      </c>
      <c r="U38" s="52" t="e">
        <f t="shared" si="10"/>
        <v>#N/A</v>
      </c>
      <c r="V38" s="52" t="e">
        <f t="shared" si="11"/>
        <v>#NUM!</v>
      </c>
      <c r="W38" s="52" t="e">
        <f t="shared" si="12"/>
        <v>#NUM!</v>
      </c>
      <c r="X38" s="52" t="e">
        <f t="shared" si="13"/>
        <v>#NUM!</v>
      </c>
      <c r="Y38" s="52" t="e">
        <f t="shared" si="14"/>
        <v>#NUM!</v>
      </c>
      <c r="Z38" s="52" t="e">
        <f t="shared" si="15"/>
        <v>#N/A</v>
      </c>
      <c r="AA38" s="52" t="e">
        <f t="shared" si="16"/>
        <v>#NUM!</v>
      </c>
      <c r="AB38" s="52" t="e">
        <f t="shared" si="17"/>
        <v>#NUM!</v>
      </c>
      <c r="AC38" s="52" t="e">
        <f t="shared" si="18"/>
        <v>#NUM!</v>
      </c>
      <c r="AD38" s="52" t="e">
        <f t="shared" si="19"/>
        <v>#NUM!</v>
      </c>
      <c r="AE38" s="52" t="e">
        <f t="shared" si="20"/>
        <v>#NUM!</v>
      </c>
      <c r="AF38" s="52" t="e">
        <f t="shared" si="21"/>
        <v>#N/A</v>
      </c>
      <c r="AG38" s="52" t="e">
        <f t="shared" si="22"/>
        <v>#NUM!</v>
      </c>
      <c r="AH38" s="52" t="e">
        <f t="shared" si="23"/>
        <v>#NUM!</v>
      </c>
      <c r="AI38" s="52" t="e">
        <f t="shared" si="24"/>
        <v>#NUM!</v>
      </c>
      <c r="AJ38" s="52" t="e">
        <f t="shared" si="25"/>
        <v>#N/A</v>
      </c>
    </row>
    <row r="39" spans="1:36" ht="12.95" customHeight="1" x14ac:dyDescent="0.15">
      <c r="A39" s="51"/>
      <c r="B39" s="77"/>
      <c r="C39" s="77"/>
      <c r="D39" s="51"/>
      <c r="E39" s="51"/>
      <c r="F39" s="4" t="str">
        <f t="shared" si="0"/>
        <v/>
      </c>
      <c r="G39" s="51"/>
      <c r="H39" s="51"/>
      <c r="I39" s="51"/>
      <c r="K39" s="52" t="e">
        <f t="shared" si="1"/>
        <v>#NUM!</v>
      </c>
      <c r="L39" s="52" t="e">
        <f t="shared" si="2"/>
        <v>#NUM!</v>
      </c>
      <c r="M39" s="52" t="e">
        <f t="shared" si="3"/>
        <v>#NUM!</v>
      </c>
      <c r="N39" s="52" t="e">
        <f t="shared" si="4"/>
        <v>#NUM!</v>
      </c>
      <c r="O39" s="52" t="e">
        <f t="shared" si="5"/>
        <v>#NUM!</v>
      </c>
      <c r="P39" s="52" t="e">
        <f t="shared" si="26"/>
        <v>#N/A</v>
      </c>
      <c r="Q39" s="52" t="e">
        <f t="shared" si="6"/>
        <v>#NUM!</v>
      </c>
      <c r="R39" s="52" t="e">
        <f t="shared" si="7"/>
        <v>#NUM!</v>
      </c>
      <c r="S39" s="52" t="e">
        <f t="shared" si="8"/>
        <v>#NUM!</v>
      </c>
      <c r="T39" s="52" t="e">
        <f t="shared" si="9"/>
        <v>#NUM!</v>
      </c>
      <c r="U39" s="52" t="e">
        <f t="shared" si="10"/>
        <v>#N/A</v>
      </c>
      <c r="V39" s="52" t="e">
        <f t="shared" si="11"/>
        <v>#NUM!</v>
      </c>
      <c r="W39" s="52" t="e">
        <f t="shared" si="12"/>
        <v>#NUM!</v>
      </c>
      <c r="X39" s="52" t="e">
        <f t="shared" si="13"/>
        <v>#NUM!</v>
      </c>
      <c r="Y39" s="52" t="e">
        <f t="shared" si="14"/>
        <v>#NUM!</v>
      </c>
      <c r="Z39" s="52" t="e">
        <f t="shared" si="15"/>
        <v>#N/A</v>
      </c>
      <c r="AA39" s="52" t="e">
        <f t="shared" si="16"/>
        <v>#NUM!</v>
      </c>
      <c r="AB39" s="52" t="e">
        <f t="shared" si="17"/>
        <v>#NUM!</v>
      </c>
      <c r="AC39" s="52" t="e">
        <f t="shared" si="18"/>
        <v>#NUM!</v>
      </c>
      <c r="AD39" s="52" t="e">
        <f t="shared" si="19"/>
        <v>#NUM!</v>
      </c>
      <c r="AE39" s="52" t="e">
        <f t="shared" si="20"/>
        <v>#NUM!</v>
      </c>
      <c r="AF39" s="52" t="e">
        <f t="shared" si="21"/>
        <v>#N/A</v>
      </c>
      <c r="AG39" s="52" t="e">
        <f t="shared" si="22"/>
        <v>#NUM!</v>
      </c>
      <c r="AH39" s="52" t="e">
        <f t="shared" si="23"/>
        <v>#NUM!</v>
      </c>
      <c r="AI39" s="52" t="e">
        <f t="shared" si="24"/>
        <v>#NUM!</v>
      </c>
      <c r="AJ39" s="52" t="e">
        <f t="shared" si="25"/>
        <v>#N/A</v>
      </c>
    </row>
    <row r="40" spans="1:36" ht="12.95" customHeight="1" x14ac:dyDescent="0.15">
      <c r="A40" s="51"/>
      <c r="B40" s="77"/>
      <c r="C40" s="77"/>
      <c r="D40" s="51"/>
      <c r="E40" s="51"/>
      <c r="F40" s="4" t="str">
        <f t="shared" si="0"/>
        <v/>
      </c>
      <c r="G40" s="51"/>
      <c r="H40" s="51"/>
      <c r="I40" s="51"/>
      <c r="K40" s="52" t="e">
        <f t="shared" si="1"/>
        <v>#NUM!</v>
      </c>
      <c r="L40" s="52" t="e">
        <f t="shared" si="2"/>
        <v>#NUM!</v>
      </c>
      <c r="M40" s="52" t="e">
        <f t="shared" si="3"/>
        <v>#NUM!</v>
      </c>
      <c r="N40" s="52" t="e">
        <f t="shared" si="4"/>
        <v>#NUM!</v>
      </c>
      <c r="O40" s="52" t="e">
        <f t="shared" si="5"/>
        <v>#NUM!</v>
      </c>
      <c r="P40" s="52" t="e">
        <f t="shared" si="26"/>
        <v>#N/A</v>
      </c>
      <c r="Q40" s="52" t="e">
        <f t="shared" si="6"/>
        <v>#NUM!</v>
      </c>
      <c r="R40" s="52" t="e">
        <f t="shared" si="7"/>
        <v>#NUM!</v>
      </c>
      <c r="S40" s="52" t="e">
        <f t="shared" si="8"/>
        <v>#NUM!</v>
      </c>
      <c r="T40" s="52" t="e">
        <f t="shared" si="9"/>
        <v>#NUM!</v>
      </c>
      <c r="U40" s="52" t="e">
        <f t="shared" si="10"/>
        <v>#N/A</v>
      </c>
      <c r="V40" s="52" t="e">
        <f t="shared" si="11"/>
        <v>#NUM!</v>
      </c>
      <c r="W40" s="52" t="e">
        <f t="shared" si="12"/>
        <v>#NUM!</v>
      </c>
      <c r="X40" s="52" t="e">
        <f t="shared" si="13"/>
        <v>#NUM!</v>
      </c>
      <c r="Y40" s="52" t="e">
        <f t="shared" si="14"/>
        <v>#NUM!</v>
      </c>
      <c r="Z40" s="52" t="e">
        <f t="shared" si="15"/>
        <v>#N/A</v>
      </c>
      <c r="AA40" s="52" t="e">
        <f t="shared" si="16"/>
        <v>#NUM!</v>
      </c>
      <c r="AB40" s="52" t="e">
        <f t="shared" si="17"/>
        <v>#NUM!</v>
      </c>
      <c r="AC40" s="52" t="e">
        <f t="shared" si="18"/>
        <v>#NUM!</v>
      </c>
      <c r="AD40" s="52" t="e">
        <f t="shared" si="19"/>
        <v>#NUM!</v>
      </c>
      <c r="AE40" s="52" t="e">
        <f t="shared" si="20"/>
        <v>#NUM!</v>
      </c>
      <c r="AF40" s="52" t="e">
        <f t="shared" si="21"/>
        <v>#N/A</v>
      </c>
      <c r="AG40" s="52" t="e">
        <f t="shared" si="22"/>
        <v>#NUM!</v>
      </c>
      <c r="AH40" s="52" t="e">
        <f t="shared" si="23"/>
        <v>#NUM!</v>
      </c>
      <c r="AI40" s="52" t="e">
        <f t="shared" si="24"/>
        <v>#NUM!</v>
      </c>
      <c r="AJ40" s="52" t="e">
        <f t="shared" si="25"/>
        <v>#N/A</v>
      </c>
    </row>
    <row r="41" spans="1:36" ht="12.95" customHeight="1" x14ac:dyDescent="0.15">
      <c r="A41" s="51"/>
      <c r="B41" s="77"/>
      <c r="C41" s="77"/>
      <c r="D41" s="51"/>
      <c r="E41" s="51"/>
      <c r="F41" s="4" t="str">
        <f t="shared" si="0"/>
        <v/>
      </c>
      <c r="G41" s="51"/>
      <c r="H41" s="51"/>
      <c r="I41" s="51"/>
      <c r="K41" s="52" t="e">
        <f t="shared" si="1"/>
        <v>#NUM!</v>
      </c>
      <c r="L41" s="52" t="e">
        <f t="shared" si="2"/>
        <v>#NUM!</v>
      </c>
      <c r="M41" s="52" t="e">
        <f t="shared" si="3"/>
        <v>#NUM!</v>
      </c>
      <c r="N41" s="52" t="e">
        <f t="shared" si="4"/>
        <v>#NUM!</v>
      </c>
      <c r="O41" s="52" t="e">
        <f t="shared" si="5"/>
        <v>#NUM!</v>
      </c>
      <c r="P41" s="52" t="e">
        <f t="shared" si="26"/>
        <v>#N/A</v>
      </c>
      <c r="Q41" s="52" t="e">
        <f t="shared" si="6"/>
        <v>#NUM!</v>
      </c>
      <c r="R41" s="52" t="e">
        <f t="shared" si="7"/>
        <v>#NUM!</v>
      </c>
      <c r="S41" s="52" t="e">
        <f t="shared" si="8"/>
        <v>#NUM!</v>
      </c>
      <c r="T41" s="52" t="e">
        <f t="shared" si="9"/>
        <v>#NUM!</v>
      </c>
      <c r="U41" s="52" t="e">
        <f t="shared" si="10"/>
        <v>#N/A</v>
      </c>
      <c r="V41" s="52" t="e">
        <f t="shared" si="11"/>
        <v>#NUM!</v>
      </c>
      <c r="W41" s="52" t="e">
        <f t="shared" si="12"/>
        <v>#NUM!</v>
      </c>
      <c r="X41" s="52" t="e">
        <f t="shared" si="13"/>
        <v>#NUM!</v>
      </c>
      <c r="Y41" s="52" t="e">
        <f t="shared" si="14"/>
        <v>#NUM!</v>
      </c>
      <c r="Z41" s="52" t="e">
        <f t="shared" si="15"/>
        <v>#N/A</v>
      </c>
      <c r="AA41" s="52" t="e">
        <f t="shared" si="16"/>
        <v>#NUM!</v>
      </c>
      <c r="AB41" s="52" t="e">
        <f t="shared" si="17"/>
        <v>#NUM!</v>
      </c>
      <c r="AC41" s="52" t="e">
        <f t="shared" si="18"/>
        <v>#NUM!</v>
      </c>
      <c r="AD41" s="52" t="e">
        <f t="shared" si="19"/>
        <v>#NUM!</v>
      </c>
      <c r="AE41" s="52" t="e">
        <f t="shared" si="20"/>
        <v>#NUM!</v>
      </c>
      <c r="AF41" s="52" t="e">
        <f t="shared" si="21"/>
        <v>#N/A</v>
      </c>
      <c r="AG41" s="52" t="e">
        <f t="shared" si="22"/>
        <v>#NUM!</v>
      </c>
      <c r="AH41" s="52" t="e">
        <f t="shared" si="23"/>
        <v>#NUM!</v>
      </c>
      <c r="AI41" s="52" t="e">
        <f t="shared" si="24"/>
        <v>#NUM!</v>
      </c>
      <c r="AJ41" s="52" t="e">
        <f t="shared" si="25"/>
        <v>#N/A</v>
      </c>
    </row>
    <row r="42" spans="1:36" ht="12.95" customHeight="1" x14ac:dyDescent="0.15">
      <c r="A42" s="51"/>
      <c r="B42" s="77"/>
      <c r="C42" s="77"/>
      <c r="D42" s="51"/>
      <c r="E42" s="51"/>
      <c r="F42" s="4" t="str">
        <f t="shared" si="0"/>
        <v/>
      </c>
      <c r="G42" s="51"/>
      <c r="H42" s="51"/>
      <c r="I42" s="51"/>
      <c r="K42" s="52" t="e">
        <f t="shared" si="1"/>
        <v>#NUM!</v>
      </c>
      <c r="L42" s="52" t="e">
        <f t="shared" si="2"/>
        <v>#NUM!</v>
      </c>
      <c r="M42" s="52" t="e">
        <f t="shared" si="3"/>
        <v>#NUM!</v>
      </c>
      <c r="N42" s="52" t="e">
        <f t="shared" si="4"/>
        <v>#NUM!</v>
      </c>
      <c r="O42" s="52" t="e">
        <f t="shared" si="5"/>
        <v>#NUM!</v>
      </c>
      <c r="P42" s="52" t="e">
        <f t="shared" si="26"/>
        <v>#N/A</v>
      </c>
      <c r="Q42" s="52" t="e">
        <f t="shared" si="6"/>
        <v>#NUM!</v>
      </c>
      <c r="R42" s="52" t="e">
        <f t="shared" si="7"/>
        <v>#NUM!</v>
      </c>
      <c r="S42" s="52" t="e">
        <f t="shared" si="8"/>
        <v>#NUM!</v>
      </c>
      <c r="T42" s="52" t="e">
        <f t="shared" si="9"/>
        <v>#NUM!</v>
      </c>
      <c r="U42" s="52" t="e">
        <f t="shared" si="10"/>
        <v>#N/A</v>
      </c>
      <c r="V42" s="52" t="e">
        <f t="shared" si="11"/>
        <v>#NUM!</v>
      </c>
      <c r="W42" s="52" t="e">
        <f t="shared" si="12"/>
        <v>#NUM!</v>
      </c>
      <c r="X42" s="52" t="e">
        <f t="shared" si="13"/>
        <v>#NUM!</v>
      </c>
      <c r="Y42" s="52" t="e">
        <f t="shared" si="14"/>
        <v>#NUM!</v>
      </c>
      <c r="Z42" s="52" t="e">
        <f t="shared" si="15"/>
        <v>#N/A</v>
      </c>
      <c r="AA42" s="52" t="e">
        <f t="shared" si="16"/>
        <v>#NUM!</v>
      </c>
      <c r="AB42" s="52" t="e">
        <f t="shared" si="17"/>
        <v>#NUM!</v>
      </c>
      <c r="AC42" s="52" t="e">
        <f t="shared" si="18"/>
        <v>#NUM!</v>
      </c>
      <c r="AD42" s="52" t="e">
        <f t="shared" si="19"/>
        <v>#NUM!</v>
      </c>
      <c r="AE42" s="52" t="e">
        <f t="shared" si="20"/>
        <v>#NUM!</v>
      </c>
      <c r="AF42" s="52" t="e">
        <f t="shared" si="21"/>
        <v>#N/A</v>
      </c>
      <c r="AG42" s="52" t="e">
        <f t="shared" si="22"/>
        <v>#NUM!</v>
      </c>
      <c r="AH42" s="52" t="e">
        <f t="shared" si="23"/>
        <v>#NUM!</v>
      </c>
      <c r="AI42" s="52" t="e">
        <f t="shared" si="24"/>
        <v>#NUM!</v>
      </c>
      <c r="AJ42" s="52" t="e">
        <f t="shared" si="25"/>
        <v>#N/A</v>
      </c>
    </row>
    <row r="43" spans="1:36" ht="12.95" customHeight="1" x14ac:dyDescent="0.15">
      <c r="A43" s="51"/>
      <c r="B43" s="77"/>
      <c r="C43" s="77"/>
      <c r="D43" s="51"/>
      <c r="E43" s="51"/>
      <c r="F43" s="4" t="str">
        <f t="shared" si="0"/>
        <v/>
      </c>
      <c r="G43" s="51"/>
      <c r="H43" s="51"/>
      <c r="I43" s="51"/>
      <c r="K43" s="52" t="e">
        <f t="shared" si="1"/>
        <v>#NUM!</v>
      </c>
      <c r="L43" s="52" t="e">
        <f t="shared" si="2"/>
        <v>#NUM!</v>
      </c>
      <c r="M43" s="52" t="e">
        <f t="shared" si="3"/>
        <v>#NUM!</v>
      </c>
      <c r="N43" s="52" t="e">
        <f t="shared" si="4"/>
        <v>#NUM!</v>
      </c>
      <c r="O43" s="52" t="e">
        <f t="shared" si="5"/>
        <v>#NUM!</v>
      </c>
      <c r="P43" s="52" t="e">
        <f t="shared" si="26"/>
        <v>#N/A</v>
      </c>
      <c r="Q43" s="52" t="e">
        <f t="shared" si="6"/>
        <v>#NUM!</v>
      </c>
      <c r="R43" s="52" t="e">
        <f t="shared" si="7"/>
        <v>#NUM!</v>
      </c>
      <c r="S43" s="52" t="e">
        <f t="shared" si="8"/>
        <v>#NUM!</v>
      </c>
      <c r="T43" s="52" t="e">
        <f t="shared" si="9"/>
        <v>#NUM!</v>
      </c>
      <c r="U43" s="52" t="e">
        <f t="shared" si="10"/>
        <v>#N/A</v>
      </c>
      <c r="V43" s="52" t="e">
        <f t="shared" si="11"/>
        <v>#NUM!</v>
      </c>
      <c r="W43" s="52" t="e">
        <f t="shared" si="12"/>
        <v>#NUM!</v>
      </c>
      <c r="X43" s="52" t="e">
        <f t="shared" si="13"/>
        <v>#NUM!</v>
      </c>
      <c r="Y43" s="52" t="e">
        <f t="shared" si="14"/>
        <v>#NUM!</v>
      </c>
      <c r="Z43" s="52" t="e">
        <f t="shared" si="15"/>
        <v>#N/A</v>
      </c>
      <c r="AA43" s="52" t="e">
        <f t="shared" si="16"/>
        <v>#NUM!</v>
      </c>
      <c r="AB43" s="52" t="e">
        <f t="shared" si="17"/>
        <v>#NUM!</v>
      </c>
      <c r="AC43" s="52" t="e">
        <f t="shared" si="18"/>
        <v>#NUM!</v>
      </c>
      <c r="AD43" s="52" t="e">
        <f t="shared" si="19"/>
        <v>#NUM!</v>
      </c>
      <c r="AE43" s="52" t="e">
        <f t="shared" si="20"/>
        <v>#NUM!</v>
      </c>
      <c r="AF43" s="52" t="e">
        <f t="shared" si="21"/>
        <v>#N/A</v>
      </c>
      <c r="AG43" s="52" t="e">
        <f t="shared" si="22"/>
        <v>#NUM!</v>
      </c>
      <c r="AH43" s="52" t="e">
        <f t="shared" si="23"/>
        <v>#NUM!</v>
      </c>
      <c r="AI43" s="52" t="e">
        <f t="shared" si="24"/>
        <v>#NUM!</v>
      </c>
      <c r="AJ43" s="52" t="e">
        <f t="shared" si="25"/>
        <v>#N/A</v>
      </c>
    </row>
    <row r="44" spans="1:36" ht="12.95" customHeight="1" x14ac:dyDescent="0.15">
      <c r="A44" s="9"/>
      <c r="B44" s="10"/>
      <c r="C44" s="10"/>
      <c r="D44" s="9"/>
      <c r="E44" s="9"/>
      <c r="F44" s="9"/>
      <c r="G44" s="9"/>
      <c r="H44" s="10"/>
      <c r="I44" s="10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</row>
    <row r="45" spans="1:36" ht="12.95" customHeight="1" x14ac:dyDescent="0.15">
      <c r="A45" s="12" t="s">
        <v>16</v>
      </c>
      <c r="B45" s="13"/>
      <c r="C45" s="13"/>
      <c r="D45" s="12"/>
      <c r="E45" s="12"/>
      <c r="F45" s="12"/>
      <c r="G45" s="12"/>
      <c r="H45" s="13"/>
      <c r="I45" s="14" t="s">
        <v>17</v>
      </c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</row>
    <row r="46" spans="1:36" ht="12.95" customHeight="1" x14ac:dyDescent="0.15">
      <c r="A46" s="72"/>
      <c r="B46" s="73"/>
      <c r="C46" s="51" t="s">
        <v>18</v>
      </c>
      <c r="D46" s="51" t="s">
        <v>19</v>
      </c>
      <c r="E46" s="51" t="s">
        <v>20</v>
      </c>
      <c r="F46" s="11"/>
      <c r="G46" s="5" t="s">
        <v>21</v>
      </c>
      <c r="H46" s="13"/>
      <c r="I46" s="74" t="s">
        <v>85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</row>
    <row r="47" spans="1:36" ht="12.95" customHeight="1" x14ac:dyDescent="0.15">
      <c r="A47" s="70" t="s">
        <v>22</v>
      </c>
      <c r="B47" s="71"/>
      <c r="C47" s="15">
        <f>E47-D47</f>
        <v>12</v>
      </c>
      <c r="D47" s="15">
        <f>COUNTIF(G4:G43,"*下層*")</f>
        <v>0</v>
      </c>
      <c r="E47" s="15">
        <f>COUNTA(A4:A43)</f>
        <v>12</v>
      </c>
      <c r="F47" s="11"/>
      <c r="G47" s="16">
        <f>C47*100</f>
        <v>1200</v>
      </c>
      <c r="H47" s="13"/>
      <c r="I47" s="75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</row>
    <row r="48" spans="1:36" ht="12.95" customHeight="1" x14ac:dyDescent="0.15">
      <c r="A48" s="70" t="s">
        <v>23</v>
      </c>
      <c r="B48" s="71"/>
      <c r="C48" s="15">
        <f>ROUND(SUMIF(G7:G43,"&lt;&gt;*下層*",E4:E43)/C47,0)</f>
        <v>13</v>
      </c>
      <c r="D48" s="15" t="str">
        <f>IF(D47&gt;0,ROUND(SUMIF(G4:G43,"*下層*",E4:E43)/D47,0),"")</f>
        <v/>
      </c>
      <c r="E48" s="15">
        <f>ROUND(SUM(E4:E43)/E47,0)</f>
        <v>13</v>
      </c>
      <c r="F48" s="14"/>
      <c r="G48" s="16">
        <f>C48</f>
        <v>13</v>
      </c>
      <c r="H48" s="14"/>
      <c r="I48" s="75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</row>
    <row r="49" spans="1:36" ht="12.95" customHeight="1" x14ac:dyDescent="0.15">
      <c r="A49" s="70" t="s">
        <v>24</v>
      </c>
      <c r="B49" s="71"/>
      <c r="C49" s="15">
        <f>ROUND(SUMIF(G7:G43,"&lt;&gt;*下層*",D4:D43)/C47,0)</f>
        <v>21</v>
      </c>
      <c r="D49" s="15" t="str">
        <f>IF(D47&gt;0,ROUND(SUMIF(G4:G43,"*下層*",D4:D43)/D47,0),"")</f>
        <v/>
      </c>
      <c r="E49" s="15">
        <f>ROUND(SUM(D4:D43)/E47,0)</f>
        <v>21</v>
      </c>
      <c r="F49" s="14"/>
      <c r="G49" s="16">
        <f>C49</f>
        <v>21</v>
      </c>
      <c r="H49" s="14"/>
      <c r="I49" s="75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</row>
    <row r="50" spans="1:36" ht="12.95" customHeight="1" x14ac:dyDescent="0.15">
      <c r="A50" s="70" t="s">
        <v>25</v>
      </c>
      <c r="B50" s="71"/>
      <c r="C50" s="4">
        <f>E50-D50</f>
        <v>3.4000000000000004</v>
      </c>
      <c r="D50" s="17">
        <f>SUMIF(G4:G43,"*下層*",F4:F43)</f>
        <v>0</v>
      </c>
      <c r="E50" s="4">
        <f>SUM(F4:F43)</f>
        <v>3.4000000000000004</v>
      </c>
      <c r="F50" s="14"/>
      <c r="G50" s="18">
        <f>C50*100</f>
        <v>340.00000000000006</v>
      </c>
      <c r="H50" s="14"/>
      <c r="I50" s="75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 spans="1:36" ht="12.95" customHeight="1" x14ac:dyDescent="0.15">
      <c r="A51" s="12"/>
      <c r="B51" s="13"/>
      <c r="C51" s="13"/>
      <c r="D51" s="12"/>
      <c r="E51" s="12"/>
      <c r="F51" s="12"/>
      <c r="G51" s="19" t="str">
        <f>"形状比＝"&amp;ROUND(G48/G49*100,0)&amp;"、Sr＝"&amp;ROUND((10000/G47)^0.5/G48*100,0)</f>
        <v>形状比＝62、Sr＝22</v>
      </c>
      <c r="H51" s="13"/>
      <c r="I51" s="75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 spans="1:36" ht="12.95" customHeight="1" x14ac:dyDescent="0.15">
      <c r="A52" s="12" t="s">
        <v>26</v>
      </c>
      <c r="B52" s="13"/>
      <c r="C52" s="13"/>
      <c r="D52" s="12"/>
      <c r="E52" s="12"/>
      <c r="F52" s="12"/>
      <c r="G52" s="12"/>
      <c r="H52" s="13"/>
      <c r="I52" s="75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1:36" ht="12.95" customHeight="1" x14ac:dyDescent="0.15">
      <c r="A53" s="72"/>
      <c r="B53" s="73"/>
      <c r="C53" s="51" t="s">
        <v>18</v>
      </c>
      <c r="D53" s="51" t="s">
        <v>19</v>
      </c>
      <c r="E53" s="51" t="s">
        <v>20</v>
      </c>
      <c r="F53" s="11"/>
      <c r="G53" s="5" t="s">
        <v>21</v>
      </c>
      <c r="H53" s="13"/>
      <c r="I53" s="75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</row>
    <row r="54" spans="1:36" ht="12.95" customHeight="1" x14ac:dyDescent="0.15">
      <c r="A54" s="70" t="s">
        <v>27</v>
      </c>
      <c r="B54" s="71"/>
      <c r="C54" s="15">
        <f>COUNTIF(H4:H43,"○")</f>
        <v>4</v>
      </c>
      <c r="D54" s="15">
        <f>COUNTIF(H4:H43,"▲")</f>
        <v>0</v>
      </c>
      <c r="E54" s="15">
        <f>COUNTA(H4:H43)</f>
        <v>4</v>
      </c>
      <c r="F54" s="11"/>
      <c r="G54" s="16">
        <f>C54*100</f>
        <v>400</v>
      </c>
      <c r="H54" s="13"/>
      <c r="I54" s="75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</row>
    <row r="55" spans="1:36" ht="12.95" customHeight="1" x14ac:dyDescent="0.15">
      <c r="A55" s="70" t="s">
        <v>23</v>
      </c>
      <c r="B55" s="71"/>
      <c r="C55" s="15">
        <f>IF(C54&gt;0,ROUND(SUMIF(H4:H43,"○",E4:E43)/C54,0),"")</f>
        <v>10</v>
      </c>
      <c r="D55" s="15" t="str">
        <f>IF(D54&gt;0,ROUND(SUMIF(H4:H43,"▲",E4:E43)/D54,0),"")</f>
        <v/>
      </c>
      <c r="E55" s="15">
        <f>ROUND(SUMIF(H4:H43,"*",E4:E43)/E54,0)</f>
        <v>10</v>
      </c>
      <c r="F55" s="14"/>
      <c r="G55" s="16">
        <f>C55</f>
        <v>10</v>
      </c>
      <c r="H55" s="14"/>
      <c r="I55" s="75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 spans="1:36" ht="12.95" customHeight="1" x14ac:dyDescent="0.15">
      <c r="A56" s="70" t="s">
        <v>24</v>
      </c>
      <c r="B56" s="71"/>
      <c r="C56" s="15">
        <f>IF(C54&gt;0,ROUND(SUMIF(H4:H43,"○",D4:D43)/C54,0),"")</f>
        <v>17</v>
      </c>
      <c r="D56" s="15" t="str">
        <f>IF(D54&gt;0,ROUND(SUMIF(H4:H43,"▲",D4:D43)/D54,0),"")</f>
        <v/>
      </c>
      <c r="E56" s="15">
        <f>ROUND(SUMIF(H4:H43,"*",D4:D43)/E54,0)</f>
        <v>17</v>
      </c>
      <c r="F56" s="14"/>
      <c r="G56" s="16">
        <f>C56</f>
        <v>17</v>
      </c>
      <c r="H56" s="14"/>
      <c r="I56" s="75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</row>
    <row r="57" spans="1:36" ht="12.95" customHeight="1" x14ac:dyDescent="0.15">
      <c r="A57" s="70" t="s">
        <v>25</v>
      </c>
      <c r="B57" s="71"/>
      <c r="C57" s="17">
        <f>SUMIF(H4:H43,"○",F4:F43)</f>
        <v>0.46</v>
      </c>
      <c r="D57" s="17">
        <f>SUMIF(H4:H43,"▲",F4:F43)</f>
        <v>0</v>
      </c>
      <c r="E57" s="17">
        <f>SUM(C57:D57)</f>
        <v>0.46</v>
      </c>
      <c r="F57" s="14"/>
      <c r="G57" s="20">
        <f>C57*100</f>
        <v>46</v>
      </c>
      <c r="H57" s="14"/>
      <c r="I57" s="75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</row>
    <row r="58" spans="1:36" ht="12.95" customHeight="1" x14ac:dyDescent="0.15">
      <c r="A58" s="12"/>
      <c r="B58" s="13"/>
      <c r="C58" s="13"/>
      <c r="D58" s="12"/>
      <c r="E58" s="12"/>
      <c r="F58" s="12"/>
      <c r="G58" s="12"/>
      <c r="H58" s="13"/>
      <c r="I58" s="75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</row>
    <row r="59" spans="1:36" ht="12.95" customHeight="1" x14ac:dyDescent="0.15">
      <c r="A59" s="12" t="s">
        <v>28</v>
      </c>
      <c r="B59" s="13"/>
      <c r="C59" s="13"/>
      <c r="D59" s="12"/>
      <c r="E59" s="12"/>
      <c r="F59" s="12"/>
      <c r="G59" s="11"/>
      <c r="H59" s="11"/>
      <c r="I59" s="75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</row>
    <row r="60" spans="1:36" ht="12.95" customHeight="1" x14ac:dyDescent="0.15">
      <c r="A60" s="72"/>
      <c r="B60" s="73"/>
      <c r="C60" s="51" t="s">
        <v>18</v>
      </c>
      <c r="D60" s="51" t="s">
        <v>19</v>
      </c>
      <c r="E60" s="51" t="s">
        <v>20</v>
      </c>
      <c r="F60" s="11"/>
      <c r="G60" s="14"/>
      <c r="H60" s="11"/>
      <c r="I60" s="75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</row>
    <row r="61" spans="1:36" ht="12.95" customHeight="1" x14ac:dyDescent="0.15">
      <c r="A61" s="70" t="s">
        <v>29</v>
      </c>
      <c r="B61" s="71"/>
      <c r="C61" s="21">
        <f>ROUND(C54/C47*100,1)</f>
        <v>33.299999999999997</v>
      </c>
      <c r="D61" s="21" t="str">
        <f>IF(D47&gt;0,ROUND(D54/D47*100,1),"")</f>
        <v/>
      </c>
      <c r="E61" s="21">
        <f>ROUND(E54/E47*100,1)</f>
        <v>33.299999999999997</v>
      </c>
      <c r="F61" s="11"/>
      <c r="G61" s="14"/>
      <c r="H61" s="11"/>
      <c r="I61" s="76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</row>
    <row r="62" spans="1:36" ht="12.95" customHeight="1" x14ac:dyDescent="0.15">
      <c r="A62" s="70" t="s">
        <v>30</v>
      </c>
      <c r="B62" s="71"/>
      <c r="C62" s="21">
        <f>ROUND(C57/C50*100,1)</f>
        <v>13.5</v>
      </c>
      <c r="D62" s="21" t="str">
        <f>IF(D47&gt;0,ROUND(D57/D50*100,1),"")</f>
        <v/>
      </c>
      <c r="E62" s="21">
        <f>ROUND(E57/E50*100,1)</f>
        <v>13.5</v>
      </c>
      <c r="F62" s="11"/>
      <c r="G62" s="11"/>
      <c r="H62" s="11"/>
      <c r="I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</row>
    <row r="63" spans="1:36" ht="12.95" customHeight="1" x14ac:dyDescent="0.15">
      <c r="A63" s="22"/>
      <c r="B63" s="22"/>
      <c r="C63" s="22"/>
      <c r="D63" s="22"/>
      <c r="E63" s="22"/>
      <c r="F63" s="22"/>
      <c r="G63" s="22"/>
      <c r="H63" s="22"/>
      <c r="I63" s="22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</row>
    <row r="64" spans="1:36" ht="12.95" customHeight="1" x14ac:dyDescent="0.15">
      <c r="A64" s="12" t="s">
        <v>31</v>
      </c>
      <c r="B64" s="13"/>
      <c r="C64" s="13"/>
      <c r="D64" s="12"/>
      <c r="E64" s="12"/>
      <c r="F64" s="12"/>
      <c r="G64" s="12"/>
      <c r="H64" s="22"/>
      <c r="I64" s="22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</row>
    <row r="65" spans="1:36" ht="12.95" customHeight="1" x14ac:dyDescent="0.15">
      <c r="A65" s="72"/>
      <c r="B65" s="73"/>
      <c r="C65" s="51" t="s">
        <v>18</v>
      </c>
      <c r="D65" s="51" t="s">
        <v>19</v>
      </c>
      <c r="E65" s="51" t="s">
        <v>20</v>
      </c>
      <c r="F65" s="11"/>
      <c r="G65" s="5" t="s">
        <v>21</v>
      </c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</row>
    <row r="66" spans="1:36" ht="12.95" customHeight="1" x14ac:dyDescent="0.15">
      <c r="A66" s="70" t="s">
        <v>22</v>
      </c>
      <c r="B66" s="71"/>
      <c r="C66" s="15">
        <f>C47-C54</f>
        <v>8</v>
      </c>
      <c r="D66" s="15">
        <f>D47-D54</f>
        <v>0</v>
      </c>
      <c r="E66" s="15">
        <f>SUM(C66:D66)</f>
        <v>8</v>
      </c>
      <c r="F66" s="11"/>
      <c r="G66" s="16">
        <f>C66*100</f>
        <v>800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</row>
    <row r="67" spans="1:36" ht="12.95" customHeight="1" x14ac:dyDescent="0.15">
      <c r="A67" s="70" t="s">
        <v>23</v>
      </c>
      <c r="B67" s="71"/>
      <c r="C67" s="15">
        <f>IF(C66&gt;0,ROUND(SUMIFS(E4:E43,G4:G43,"&lt;&gt;*下層*",H4:H43,"")/C66,0),"")</f>
        <v>15</v>
      </c>
      <c r="D67" s="15" t="str">
        <f>IF(D66&gt;0,ROUND(SUMIFS(E4:E43,G7:G43,"*下層*",H4:H43,"")/D66,0),"")</f>
        <v/>
      </c>
      <c r="E67" s="15">
        <f>IF(E66&gt;0,ROUND(SUMIF(H4:H43,"",E4:E43)/E66,0),"")</f>
        <v>15</v>
      </c>
      <c r="F67" s="14"/>
      <c r="G67" s="16">
        <f>C67</f>
        <v>15</v>
      </c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</row>
    <row r="68" spans="1:36" ht="12.95" customHeight="1" x14ac:dyDescent="0.15">
      <c r="A68" s="70" t="s">
        <v>24</v>
      </c>
      <c r="B68" s="71"/>
      <c r="C68" s="15">
        <f>IF(C66&gt;0,ROUND(SUMIFS(D4:D43,G4:G43,"&lt;&gt;*下層*",H4:H43,"")/C66,0),"")</f>
        <v>24</v>
      </c>
      <c r="D68" s="15" t="str">
        <f>IF(D66&gt;0,ROUND(SUMIFS(D4:D43,G7:G43,"*下層*",H4:H43,"")/D66,0),"")</f>
        <v/>
      </c>
      <c r="E68" s="15">
        <f>IF(E66&gt;0,ROUND(SUMIF(H4:H43,"",D4:D43)/E66,0),"")</f>
        <v>24</v>
      </c>
      <c r="F68" s="14"/>
      <c r="G68" s="16">
        <f>C68</f>
        <v>24</v>
      </c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</row>
    <row r="69" spans="1:36" ht="12.95" customHeight="1" x14ac:dyDescent="0.15">
      <c r="A69" s="70" t="s">
        <v>25</v>
      </c>
      <c r="B69" s="71"/>
      <c r="C69" s="4">
        <f>C50-C57</f>
        <v>2.9400000000000004</v>
      </c>
      <c r="D69" s="17" t="str">
        <f>IF(D66&gt;0,D50-D57,"")</f>
        <v/>
      </c>
      <c r="E69" s="4">
        <f>SUM(C69:D69)</f>
        <v>2.9400000000000004</v>
      </c>
      <c r="F69" s="14"/>
      <c r="G69" s="18">
        <f>C69*100</f>
        <v>294.00000000000006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</row>
    <row r="70" spans="1:36" x14ac:dyDescent="0.15">
      <c r="G70" s="19" t="str">
        <f>"形状比＝"&amp;ROUND(G67/G68*100,0)&amp;"、Sr＝"&amp;ROUND((10000/G66)^0.5/G67*100,0)</f>
        <v>形状比＝63、Sr＝24</v>
      </c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</row>
    <row r="71" spans="1:36" x14ac:dyDescent="0.15"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</row>
    <row r="72" spans="1:36" x14ac:dyDescent="0.15"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</row>
    <row r="73" spans="1:36" x14ac:dyDescent="0.15"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</row>
    <row r="74" spans="1:36" x14ac:dyDescent="0.15"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</row>
    <row r="75" spans="1:36" x14ac:dyDescent="0.15"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</row>
    <row r="76" spans="1:36" x14ac:dyDescent="0.15"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</row>
    <row r="77" spans="1:36" x14ac:dyDescent="0.15"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</row>
    <row r="78" spans="1:36" x14ac:dyDescent="0.15"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</row>
    <row r="79" spans="1:36" x14ac:dyDescent="0.15"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</row>
    <row r="80" spans="1:36" x14ac:dyDescent="0.15"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</row>
    <row r="81" spans="11:36" x14ac:dyDescent="0.15"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</row>
    <row r="82" spans="11:36" x14ac:dyDescent="0.15"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</row>
    <row r="83" spans="11:36" x14ac:dyDescent="0.15"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1:36" x14ac:dyDescent="0.15"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</row>
    <row r="85" spans="11:36" x14ac:dyDescent="0.15"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</row>
    <row r="86" spans="11:36" x14ac:dyDescent="0.15"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</row>
    <row r="87" spans="11:36" x14ac:dyDescent="0.15"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</row>
    <row r="88" spans="11:36" x14ac:dyDescent="0.15"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</row>
    <row r="89" spans="11:36" x14ac:dyDescent="0.15"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</row>
    <row r="90" spans="11:36" x14ac:dyDescent="0.15"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</row>
    <row r="91" spans="11:36" x14ac:dyDescent="0.15"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</row>
    <row r="92" spans="11:36" x14ac:dyDescent="0.15"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</row>
    <row r="93" spans="11:36" x14ac:dyDescent="0.15"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</row>
    <row r="94" spans="11:36" x14ac:dyDescent="0.15"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</row>
    <row r="95" spans="11:36" x14ac:dyDescent="0.15"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</row>
    <row r="96" spans="11:36" x14ac:dyDescent="0.15"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</row>
    <row r="97" spans="11:36" x14ac:dyDescent="0.15"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</row>
    <row r="98" spans="11:36" x14ac:dyDescent="0.15"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1:36" x14ac:dyDescent="0.15"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1:36" x14ac:dyDescent="0.15"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</row>
    <row r="101" spans="11:36" x14ac:dyDescent="0.15"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</row>
    <row r="102" spans="11:36" x14ac:dyDescent="0.15"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</row>
    <row r="103" spans="11:36" x14ac:dyDescent="0.15"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</row>
    <row r="104" spans="11:36" x14ac:dyDescent="0.15"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</row>
    <row r="105" spans="11:36" x14ac:dyDescent="0.15"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</row>
    <row r="106" spans="11:36" x14ac:dyDescent="0.15"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</row>
    <row r="107" spans="11:36" x14ac:dyDescent="0.15"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</row>
    <row r="108" spans="11:36" x14ac:dyDescent="0.15"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</row>
    <row r="109" spans="11:36" x14ac:dyDescent="0.15"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</row>
    <row r="110" spans="11:36" x14ac:dyDescent="0.15"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</row>
    <row r="111" spans="11:36" x14ac:dyDescent="0.15"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</row>
    <row r="112" spans="11:36" x14ac:dyDescent="0.15"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</row>
    <row r="113" spans="11:36" x14ac:dyDescent="0.15"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</row>
    <row r="114" spans="11:36" x14ac:dyDescent="0.15"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</row>
    <row r="115" spans="11:36" x14ac:dyDescent="0.15"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</row>
    <row r="116" spans="11:36" x14ac:dyDescent="0.15"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</row>
    <row r="117" spans="11:36" x14ac:dyDescent="0.15"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</row>
    <row r="118" spans="11:36" x14ac:dyDescent="0.15"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</row>
    <row r="119" spans="11:36" x14ac:dyDescent="0.15"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</row>
    <row r="120" spans="11:36" x14ac:dyDescent="0.15"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</row>
  </sheetData>
  <autoFilter ref="A3:I43">
    <filterColumn colId="1" showButton="0"/>
  </autoFilter>
  <mergeCells count="67">
    <mergeCell ref="A67:B67"/>
    <mergeCell ref="A68:B68"/>
    <mergeCell ref="A69:B69"/>
    <mergeCell ref="A57:B57"/>
    <mergeCell ref="A60:B60"/>
    <mergeCell ref="A61:B61"/>
    <mergeCell ref="A62:B62"/>
    <mergeCell ref="A65:B65"/>
    <mergeCell ref="A66:B66"/>
    <mergeCell ref="A46:B46"/>
    <mergeCell ref="I46:I61"/>
    <mergeCell ref="A47:B47"/>
    <mergeCell ref="A48:B48"/>
    <mergeCell ref="A49:B49"/>
    <mergeCell ref="A50:B50"/>
    <mergeCell ref="A53:B53"/>
    <mergeCell ref="A54:B54"/>
    <mergeCell ref="A55:B55"/>
    <mergeCell ref="A56:B56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G2:AJ2"/>
    <mergeCell ref="B3:C3"/>
    <mergeCell ref="B4:C4"/>
    <mergeCell ref="B5:C5"/>
    <mergeCell ref="B6:C6"/>
    <mergeCell ref="V2:Z2"/>
    <mergeCell ref="AA2:AF2"/>
    <mergeCell ref="B7:C7"/>
    <mergeCell ref="A2:G2"/>
    <mergeCell ref="H2:I2"/>
    <mergeCell ref="K2:P2"/>
    <mergeCell ref="Q2:U2"/>
  </mergeCells>
  <phoneticPr fontId="3"/>
  <conditionalFormatting sqref="K4:K43">
    <cfRule type="expression" dxfId="223" priority="16" stopIfTrue="1">
      <formula>AND(($H4="スギ"),(#REF!&lt;12))</formula>
    </cfRule>
  </conditionalFormatting>
  <conditionalFormatting sqref="L4:L43">
    <cfRule type="expression" dxfId="222" priority="15" stopIfTrue="1">
      <formula>AND(($H4="スギ"),(#REF!&lt;22),(#REF!&gt;=12))</formula>
    </cfRule>
  </conditionalFormatting>
  <conditionalFormatting sqref="M4:M43">
    <cfRule type="expression" dxfId="221" priority="14" stopIfTrue="1">
      <formula>AND(($H4="スギ"),(#REF!&lt;32),(#REF!&gt;=22))</formula>
    </cfRule>
  </conditionalFormatting>
  <conditionalFormatting sqref="N4:N43">
    <cfRule type="expression" dxfId="220" priority="13" stopIfTrue="1">
      <formula>AND(($H4="スギ"),(#REF!&lt;42),(#REF!&gt;=32))</formula>
    </cfRule>
  </conditionalFormatting>
  <conditionalFormatting sqref="U4:U43 Z4:AF43 AJ4:AJ43 O4:P43">
    <cfRule type="expression" dxfId="219" priority="12" stopIfTrue="1">
      <formula>AND(($H4="スギ"),(#REF!&gt;=42))</formula>
    </cfRule>
  </conditionalFormatting>
  <conditionalFormatting sqref="Q4:Q43 AA4:AA43">
    <cfRule type="expression" dxfId="218" priority="11" stopIfTrue="1">
      <formula>AND(($H4="ヒノキ"),(#REF!&lt;12))</formula>
    </cfRule>
  </conditionalFormatting>
  <conditionalFormatting sqref="R4:R43 AB4:AE43">
    <cfRule type="expression" dxfId="217" priority="10" stopIfTrue="1">
      <formula>AND(($H4="ヒノキ"),(#REF!&lt;22),(#REF!&gt;=12))</formula>
    </cfRule>
  </conditionalFormatting>
  <conditionalFormatting sqref="S4:S43">
    <cfRule type="expression" dxfId="216" priority="9" stopIfTrue="1">
      <formula>AND(($H4="ヒノキ"),(#REF!&lt;32),(#REF!&gt;=22))</formula>
    </cfRule>
  </conditionalFormatting>
  <conditionalFormatting sqref="T4:U43 Z4:AF43 AJ4:AJ43">
    <cfRule type="expression" dxfId="215" priority="8" stopIfTrue="1">
      <formula>AND(($H4="ヒノキ"),(#REF!&gt;=32))</formula>
    </cfRule>
  </conditionalFormatting>
  <conditionalFormatting sqref="V4:V43 AA4:AA43">
    <cfRule type="expression" dxfId="214" priority="7" stopIfTrue="1">
      <formula>AND(($H4="アカマツ"),(#REF!&lt;12))</formula>
    </cfRule>
  </conditionalFormatting>
  <conditionalFormatting sqref="W4:W43 AB4:AB43">
    <cfRule type="expression" dxfId="213" priority="6" stopIfTrue="1">
      <formula>AND(($H4="アカマツ"),(#REF!&lt;22),(#REF!&gt;=12))</formula>
    </cfRule>
  </conditionalFormatting>
  <conditionalFormatting sqref="X4:X43 AC4:AC43">
    <cfRule type="expression" dxfId="212" priority="5" stopIfTrue="1">
      <formula>AND(($H4="アカマツ"),(#REF!&lt;42),(#REF!&gt;=22))</formula>
    </cfRule>
  </conditionalFormatting>
  <conditionalFormatting sqref="Y4:AF43 AJ4:AJ43">
    <cfRule type="expression" dxfId="211" priority="4" stopIfTrue="1">
      <formula>AND(($H4="アカマツ"),(#REF!&gt;=42))</formula>
    </cfRule>
  </conditionalFormatting>
  <conditionalFormatting sqref="AG4:AG43">
    <cfRule type="expression" dxfId="210" priority="3" stopIfTrue="1">
      <formula>AND(($H4&lt;&gt;"スギ"),($H4&lt;&gt;"ヒノキ"),($H4&lt;&gt;"アカマツ"),(#REF!&lt;12))</formula>
    </cfRule>
  </conditionalFormatting>
  <conditionalFormatting sqref="AH4:AH43">
    <cfRule type="expression" dxfId="209" priority="2" stopIfTrue="1">
      <formula>AND(($H4&lt;&gt;"スギ"),($H4&lt;&gt;"ヒノキ"),($H4&lt;&gt;"アカマツ"),(#REF!&lt;42),(#REF!&gt;=12))</formula>
    </cfRule>
  </conditionalFormatting>
  <conditionalFormatting sqref="AI4:AJ43">
    <cfRule type="expression" dxfId="208" priority="1" stopIfTrue="1">
      <formula>AND(($H4&lt;&gt;"スギ"),($H4&lt;&gt;"ヒノキ"),($H4&lt;&gt;"アカマツ"),(#REF!&gt;=42))</formula>
    </cfRule>
  </conditionalFormatting>
  <pageMargins left="1.1023622047244095" right="0.19685039370078741" top="0.27559055118110237" bottom="0.31496062992125984" header="0.15748031496062992" footer="0.23622047244094491"/>
  <pageSetup paperSize="9" scale="90" orientation="portrait" blackAndWhite="1" r:id="rId1"/>
  <headerFooter alignWithMargins="0">
    <oddHeader>&amp;R&amp;P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U96"/>
  <sheetViews>
    <sheetView tabSelected="1" zoomScaleNormal="100" zoomScaleSheetLayoutView="100" workbookViewId="0">
      <selection activeCell="J6" sqref="J6"/>
    </sheetView>
  </sheetViews>
  <sheetFormatPr defaultColWidth="8.5" defaultRowHeight="12" x14ac:dyDescent="0.15"/>
  <cols>
    <col min="1" max="11" width="8.5" style="11" customWidth="1"/>
    <col min="12" max="14" width="7.625" style="11" customWidth="1"/>
    <col min="15" max="16384" width="8.5" style="11"/>
  </cols>
  <sheetData>
    <row r="1" spans="1:21" ht="24" customHeight="1" x14ac:dyDescent="0.15">
      <c r="A1" s="91" t="s">
        <v>33</v>
      </c>
      <c r="B1" s="91"/>
      <c r="C1" s="92"/>
      <c r="D1" s="93" t="s">
        <v>75</v>
      </c>
      <c r="E1" s="94"/>
      <c r="F1" s="94"/>
      <c r="G1" s="95"/>
    </row>
    <row r="2" spans="1:21" ht="24" customHeight="1" x14ac:dyDescent="0.15">
      <c r="A2" s="91" t="s">
        <v>34</v>
      </c>
      <c r="B2" s="91"/>
      <c r="C2" s="92"/>
      <c r="D2" s="50" t="s">
        <v>76</v>
      </c>
      <c r="E2" s="50" t="s">
        <v>77</v>
      </c>
      <c r="F2" s="50" t="s">
        <v>78</v>
      </c>
      <c r="G2" s="23"/>
      <c r="H2" s="23"/>
      <c r="I2" s="23"/>
      <c r="J2" s="23"/>
    </row>
    <row r="3" spans="1:21" ht="24" customHeight="1" x14ac:dyDescent="0.15">
      <c r="A3" s="91" t="s">
        <v>35</v>
      </c>
      <c r="B3" s="91"/>
      <c r="C3" s="92"/>
      <c r="D3" s="24" t="s">
        <v>50</v>
      </c>
      <c r="E3" s="24" t="s">
        <v>49</v>
      </c>
      <c r="F3" s="24" t="s">
        <v>52</v>
      </c>
      <c r="G3" s="24"/>
      <c r="H3" s="24"/>
      <c r="I3" s="24"/>
      <c r="J3" s="24"/>
    </row>
    <row r="5" spans="1:21" ht="14.25" x14ac:dyDescent="0.15">
      <c r="A5" s="96" t="str">
        <f>D1</f>
        <v>S-1スギ・ヒノキ</v>
      </c>
      <c r="B5" s="96"/>
      <c r="C5" s="96"/>
    </row>
    <row r="7" spans="1:21" ht="12.75" customHeight="1" x14ac:dyDescent="0.15">
      <c r="A7" s="25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2"/>
      <c r="P7" s="13"/>
      <c r="Q7" s="13"/>
      <c r="R7" s="13"/>
      <c r="S7" s="13"/>
      <c r="T7" s="13"/>
      <c r="U7" s="13"/>
    </row>
    <row r="8" spans="1:21" s="26" customFormat="1" ht="12.75" customHeight="1" x14ac:dyDescent="0.15">
      <c r="A8" s="97"/>
      <c r="B8" s="98"/>
      <c r="C8" s="101" t="s">
        <v>18</v>
      </c>
      <c r="D8" s="101"/>
      <c r="E8" s="101"/>
      <c r="F8" s="101"/>
      <c r="G8" s="101"/>
      <c r="H8" s="101"/>
      <c r="I8" s="101"/>
      <c r="J8" s="101"/>
      <c r="K8" s="101"/>
    </row>
    <row r="9" spans="1:21" s="26" customFormat="1" ht="12.75" customHeight="1" x14ac:dyDescent="0.15">
      <c r="A9" s="99"/>
      <c r="B9" s="100"/>
      <c r="C9" s="27" t="s">
        <v>36</v>
      </c>
      <c r="D9" s="27" t="str">
        <f t="shared" ref="D9:J9" si="0">IF(D$3&lt;&gt;"",D$3,"")</f>
        <v>No.1</v>
      </c>
      <c r="E9" s="27" t="str">
        <f t="shared" si="0"/>
        <v>No.2</v>
      </c>
      <c r="F9" s="27" t="str">
        <f t="shared" si="0"/>
        <v>No.3</v>
      </c>
      <c r="G9" s="27" t="str">
        <f t="shared" si="0"/>
        <v/>
      </c>
      <c r="H9" s="27" t="str">
        <f t="shared" si="0"/>
        <v/>
      </c>
      <c r="I9" s="27" t="str">
        <f t="shared" si="0"/>
        <v/>
      </c>
      <c r="J9" s="27" t="str">
        <f t="shared" si="0"/>
        <v/>
      </c>
      <c r="K9" s="28" t="s">
        <v>32</v>
      </c>
    </row>
    <row r="10" spans="1:21" ht="12.75" customHeight="1" x14ac:dyDescent="0.15">
      <c r="A10" s="70" t="s">
        <v>22</v>
      </c>
      <c r="B10" s="71"/>
      <c r="C10" s="15">
        <f ca="1">ROUND(AVERAGE(D10:J10),0)</f>
        <v>11</v>
      </c>
      <c r="D10" s="48">
        <f t="shared" ref="D10:J10" ca="1" si="1">IF(D$2&lt;&gt;"",INDIRECT(D$2&amp;"!C47"),"")</f>
        <v>10</v>
      </c>
      <c r="E10" s="48">
        <f t="shared" ca="1" si="1"/>
        <v>12</v>
      </c>
      <c r="F10" s="48">
        <f t="shared" ca="1" si="1"/>
        <v>12</v>
      </c>
      <c r="G10" s="48" t="str">
        <f t="shared" ca="1" si="1"/>
        <v/>
      </c>
      <c r="H10" s="48" t="str">
        <f t="shared" ca="1" si="1"/>
        <v/>
      </c>
      <c r="I10" s="48" t="str">
        <f t="shared" ca="1" si="1"/>
        <v/>
      </c>
      <c r="J10" s="48" t="str">
        <f t="shared" ca="1" si="1"/>
        <v/>
      </c>
      <c r="K10" s="29">
        <f ca="1">C10*100</f>
        <v>1100</v>
      </c>
    </row>
    <row r="11" spans="1:21" ht="12.75" customHeight="1" x14ac:dyDescent="0.15">
      <c r="A11" s="70" t="s">
        <v>23</v>
      </c>
      <c r="B11" s="71"/>
      <c r="C11" s="15">
        <f ca="1">ROUND(AVERAGE(D11:J11),0)</f>
        <v>14</v>
      </c>
      <c r="D11" s="48">
        <f t="shared" ref="D11:J11" ca="1" si="2">IF(D$2&lt;&gt;"",INDIRECT(D$2&amp;"!C48"),"")</f>
        <v>14</v>
      </c>
      <c r="E11" s="48">
        <f t="shared" ca="1" si="2"/>
        <v>14</v>
      </c>
      <c r="F11" s="48">
        <f t="shared" ca="1" si="2"/>
        <v>13</v>
      </c>
      <c r="G11" s="48" t="str">
        <f t="shared" ca="1" si="2"/>
        <v/>
      </c>
      <c r="H11" s="48" t="str">
        <f t="shared" ca="1" si="2"/>
        <v/>
      </c>
      <c r="I11" s="48" t="str">
        <f t="shared" ca="1" si="2"/>
        <v/>
      </c>
      <c r="J11" s="48" t="str">
        <f t="shared" ca="1" si="2"/>
        <v/>
      </c>
      <c r="K11" s="30">
        <f ca="1">C11</f>
        <v>14</v>
      </c>
    </row>
    <row r="12" spans="1:21" ht="12.75" customHeight="1" x14ac:dyDescent="0.15">
      <c r="A12" s="70" t="s">
        <v>24</v>
      </c>
      <c r="B12" s="71"/>
      <c r="C12" s="15">
        <f ca="1">ROUND(AVERAGE(D12:J12),0)</f>
        <v>22</v>
      </c>
      <c r="D12" s="48">
        <f t="shared" ref="D12:J12" ca="1" si="3">IF(D$2&lt;&gt;"",INDIRECT(D$2&amp;"!C49"),"")</f>
        <v>21</v>
      </c>
      <c r="E12" s="48">
        <f t="shared" ca="1" si="3"/>
        <v>23</v>
      </c>
      <c r="F12" s="48">
        <f t="shared" ca="1" si="3"/>
        <v>21</v>
      </c>
      <c r="G12" s="48" t="str">
        <f t="shared" ca="1" si="3"/>
        <v/>
      </c>
      <c r="H12" s="48" t="str">
        <f t="shared" ca="1" si="3"/>
        <v/>
      </c>
      <c r="I12" s="48" t="str">
        <f t="shared" ca="1" si="3"/>
        <v/>
      </c>
      <c r="J12" s="48" t="str">
        <f t="shared" ca="1" si="3"/>
        <v/>
      </c>
      <c r="K12" s="30">
        <f ca="1">C12</f>
        <v>22</v>
      </c>
    </row>
    <row r="13" spans="1:21" ht="12.75" customHeight="1" x14ac:dyDescent="0.15">
      <c r="A13" s="70" t="s">
        <v>25</v>
      </c>
      <c r="B13" s="71"/>
      <c r="C13" s="4">
        <f ca="1">ROUND(AVERAGE(D13:J13),3)</f>
        <v>3.5169999999999999</v>
      </c>
      <c r="D13" s="31">
        <f t="shared" ref="D13:J13" ca="1" si="4">IF(D$2&lt;&gt;"",INDIRECT(D$2&amp;"!C50"),"")</f>
        <v>2.66</v>
      </c>
      <c r="E13" s="31">
        <f t="shared" ca="1" si="4"/>
        <v>4.4899999999999993</v>
      </c>
      <c r="F13" s="31">
        <f t="shared" ca="1" si="4"/>
        <v>3.4000000000000004</v>
      </c>
      <c r="G13" s="31" t="str">
        <f t="shared" ca="1" si="4"/>
        <v/>
      </c>
      <c r="H13" s="31" t="str">
        <f t="shared" ca="1" si="4"/>
        <v/>
      </c>
      <c r="I13" s="31" t="str">
        <f t="shared" ca="1" si="4"/>
        <v/>
      </c>
      <c r="J13" s="31" t="str">
        <f t="shared" ca="1" si="4"/>
        <v/>
      </c>
      <c r="K13" s="32">
        <f ca="1">C13*100</f>
        <v>351.7</v>
      </c>
    </row>
    <row r="14" spans="1:21" ht="12.75" customHeight="1" x14ac:dyDescent="0.15">
      <c r="A14" s="12"/>
      <c r="B14" s="13"/>
      <c r="C14" s="13"/>
      <c r="D14" s="13"/>
      <c r="E14" s="13"/>
      <c r="F14" s="13"/>
      <c r="G14" s="13"/>
      <c r="H14" s="13"/>
      <c r="I14" s="12"/>
      <c r="J14" s="13"/>
      <c r="K14" s="19" t="str">
        <f ca="1">"形状比＝"&amp;ROUND(K11/K12*100,0)&amp;"、Sr＝"&amp;ROUND((10000/K10)^0.5/K11*100,0)</f>
        <v>形状比＝64、Sr＝22</v>
      </c>
      <c r="L14" s="13"/>
      <c r="M14" s="13"/>
      <c r="N14" s="13"/>
    </row>
    <row r="15" spans="1:21" ht="12.75" customHeight="1" x14ac:dyDescent="0.15">
      <c r="A15" s="12"/>
      <c r="B15" s="13"/>
      <c r="C15" s="13"/>
      <c r="D15" s="13"/>
      <c r="E15" s="13"/>
      <c r="F15" s="13"/>
      <c r="G15" s="13"/>
      <c r="H15" s="13"/>
      <c r="I15" s="12"/>
      <c r="J15" s="13"/>
      <c r="K15" s="19"/>
      <c r="L15" s="13"/>
      <c r="M15" s="13"/>
      <c r="N15" s="13"/>
    </row>
    <row r="16" spans="1:21" ht="12.75" customHeight="1" x14ac:dyDescent="0.15">
      <c r="A16" s="97"/>
      <c r="B16" s="98"/>
      <c r="C16" s="88" t="s">
        <v>19</v>
      </c>
      <c r="D16" s="89"/>
      <c r="E16" s="89"/>
      <c r="F16" s="89"/>
      <c r="G16" s="89"/>
      <c r="H16" s="89"/>
      <c r="I16" s="89"/>
      <c r="J16" s="90"/>
    </row>
    <row r="17" spans="1:21" ht="12.75" customHeight="1" x14ac:dyDescent="0.15">
      <c r="A17" s="99"/>
      <c r="B17" s="100"/>
      <c r="C17" s="27" t="str">
        <f>C$9</f>
        <v>平均</v>
      </c>
      <c r="D17" s="27" t="str">
        <f t="shared" ref="D17:J17" si="5">IF(D$3&lt;&gt;"",D$3,"")</f>
        <v>No.1</v>
      </c>
      <c r="E17" s="27" t="str">
        <f t="shared" si="5"/>
        <v>No.2</v>
      </c>
      <c r="F17" s="27" t="str">
        <f t="shared" si="5"/>
        <v>No.3</v>
      </c>
      <c r="G17" s="27" t="str">
        <f t="shared" si="5"/>
        <v/>
      </c>
      <c r="H17" s="27" t="str">
        <f t="shared" si="5"/>
        <v/>
      </c>
      <c r="I17" s="27" t="str">
        <f t="shared" si="5"/>
        <v/>
      </c>
      <c r="J17" s="27" t="str">
        <f t="shared" si="5"/>
        <v/>
      </c>
    </row>
    <row r="18" spans="1:21" ht="12.75" customHeight="1" x14ac:dyDescent="0.15">
      <c r="A18" s="70" t="s">
        <v>22</v>
      </c>
      <c r="B18" s="71"/>
      <c r="C18" s="15">
        <f ca="1">ROUND(AVERAGE(D18:J18),0)</f>
        <v>0</v>
      </c>
      <c r="D18" s="48">
        <f t="shared" ref="D18:J18" ca="1" si="6">IF(D$2&lt;&gt;"",INDIRECT(D$2&amp;"!D47"),"")</f>
        <v>0</v>
      </c>
      <c r="E18" s="48">
        <f t="shared" ca="1" si="6"/>
        <v>0</v>
      </c>
      <c r="F18" s="48">
        <f t="shared" ca="1" si="6"/>
        <v>0</v>
      </c>
      <c r="G18" s="48" t="str">
        <f t="shared" ca="1" si="6"/>
        <v/>
      </c>
      <c r="H18" s="48" t="str">
        <f t="shared" ca="1" si="6"/>
        <v/>
      </c>
      <c r="I18" s="48" t="str">
        <f t="shared" ca="1" si="6"/>
        <v/>
      </c>
      <c r="J18" s="48" t="str">
        <f t="shared" ca="1" si="6"/>
        <v/>
      </c>
    </row>
    <row r="19" spans="1:21" ht="12.75" customHeight="1" x14ac:dyDescent="0.15">
      <c r="A19" s="70" t="s">
        <v>23</v>
      </c>
      <c r="B19" s="71"/>
      <c r="C19" s="15" t="str">
        <f ca="1">IF($C$18=0,"",ROUND(AVERAGE(D19:J19),0))</f>
        <v/>
      </c>
      <c r="D19" s="48" t="str">
        <f ca="1">IF(D$2&lt;&gt;"",INDIRECT(D$2&amp;"!D48"),"")</f>
        <v/>
      </c>
      <c r="E19" s="48" t="str">
        <f t="shared" ref="E19:J19" ca="1" si="7">IF(E$2&lt;&gt;"",INDIRECT(E$2&amp;"!D48"),"")</f>
        <v/>
      </c>
      <c r="F19" s="48" t="str">
        <f t="shared" ca="1" si="7"/>
        <v/>
      </c>
      <c r="G19" s="48" t="str">
        <f t="shared" ca="1" si="7"/>
        <v/>
      </c>
      <c r="H19" s="48" t="str">
        <f t="shared" ca="1" si="7"/>
        <v/>
      </c>
      <c r="I19" s="48" t="str">
        <f t="shared" ca="1" si="7"/>
        <v/>
      </c>
      <c r="J19" s="48" t="str">
        <f t="shared" ca="1" si="7"/>
        <v/>
      </c>
    </row>
    <row r="20" spans="1:21" ht="12.75" customHeight="1" x14ac:dyDescent="0.15">
      <c r="A20" s="70" t="s">
        <v>24</v>
      </c>
      <c r="B20" s="71"/>
      <c r="C20" s="15" t="str">
        <f ca="1">IF($C$18=0,"",ROUND(AVERAGE(D20:J20),0))</f>
        <v/>
      </c>
      <c r="D20" s="48" t="str">
        <f t="shared" ref="D20:J20" ca="1" si="8">IF(D$2&lt;&gt;"",INDIRECT(D$2&amp;"!D49"),"")</f>
        <v/>
      </c>
      <c r="E20" s="48" t="str">
        <f t="shared" ca="1" si="8"/>
        <v/>
      </c>
      <c r="F20" s="48" t="str">
        <f t="shared" ca="1" si="8"/>
        <v/>
      </c>
      <c r="G20" s="48" t="str">
        <f t="shared" ca="1" si="8"/>
        <v/>
      </c>
      <c r="H20" s="48" t="str">
        <f t="shared" ca="1" si="8"/>
        <v/>
      </c>
      <c r="I20" s="48" t="str">
        <f t="shared" ca="1" si="8"/>
        <v/>
      </c>
      <c r="J20" s="48" t="str">
        <f t="shared" ca="1" si="8"/>
        <v/>
      </c>
    </row>
    <row r="21" spans="1:21" ht="12.75" customHeight="1" x14ac:dyDescent="0.15">
      <c r="A21" s="70" t="s">
        <v>25</v>
      </c>
      <c r="B21" s="71"/>
      <c r="C21" s="4" t="str">
        <f ca="1">IF($C$18=0,"",ROUND(AVERAGE(D21:J21),3))</f>
        <v/>
      </c>
      <c r="D21" s="33">
        <f t="shared" ref="D21:J21" ca="1" si="9">IF(D$2&lt;&gt;"",INDIRECT(D$2&amp;"!D50"),"")</f>
        <v>0</v>
      </c>
      <c r="E21" s="33">
        <f t="shared" ca="1" si="9"/>
        <v>0</v>
      </c>
      <c r="F21" s="33">
        <f t="shared" ca="1" si="9"/>
        <v>0</v>
      </c>
      <c r="G21" s="33" t="str">
        <f t="shared" ca="1" si="9"/>
        <v/>
      </c>
      <c r="H21" s="33" t="str">
        <f t="shared" ca="1" si="9"/>
        <v/>
      </c>
      <c r="I21" s="33" t="str">
        <f t="shared" ca="1" si="9"/>
        <v/>
      </c>
      <c r="J21" s="33" t="str">
        <f t="shared" ca="1" si="9"/>
        <v/>
      </c>
    </row>
    <row r="22" spans="1:21" ht="12.75" customHeight="1" x14ac:dyDescent="0.15">
      <c r="A22" s="12"/>
      <c r="B22" s="13"/>
      <c r="C22" s="13"/>
      <c r="D22" s="13"/>
      <c r="E22" s="13"/>
      <c r="F22" s="13"/>
      <c r="G22" s="13"/>
      <c r="H22" s="13"/>
      <c r="I22" s="12"/>
      <c r="J22" s="13"/>
      <c r="K22" s="13"/>
      <c r="L22" s="13"/>
      <c r="M22" s="13"/>
      <c r="N22" s="13"/>
    </row>
    <row r="23" spans="1:21" ht="12.75" customHeight="1" x14ac:dyDescent="0.15">
      <c r="A23" s="97"/>
      <c r="B23" s="98"/>
      <c r="C23" s="85" t="s">
        <v>20</v>
      </c>
      <c r="D23" s="86"/>
      <c r="E23" s="86"/>
      <c r="F23" s="86"/>
      <c r="G23" s="86"/>
      <c r="H23" s="86"/>
      <c r="I23" s="86"/>
      <c r="J23" s="87"/>
      <c r="O23" s="12"/>
      <c r="P23" s="13"/>
      <c r="Q23" s="13"/>
      <c r="S23" s="19"/>
      <c r="T23" s="19"/>
    </row>
    <row r="24" spans="1:21" ht="12.75" customHeight="1" x14ac:dyDescent="0.15">
      <c r="A24" s="99"/>
      <c r="B24" s="100"/>
      <c r="C24" s="27" t="str">
        <f>C$9</f>
        <v>平均</v>
      </c>
      <c r="D24" s="27" t="str">
        <f t="shared" ref="D24:J24" si="10">IF(D$3&lt;&gt;"",D$3,"")</f>
        <v>No.1</v>
      </c>
      <c r="E24" s="27" t="str">
        <f t="shared" si="10"/>
        <v>No.2</v>
      </c>
      <c r="F24" s="27" t="str">
        <f t="shared" si="10"/>
        <v>No.3</v>
      </c>
      <c r="G24" s="27" t="str">
        <f t="shared" si="10"/>
        <v/>
      </c>
      <c r="H24" s="27" t="str">
        <f t="shared" si="10"/>
        <v/>
      </c>
      <c r="I24" s="27" t="str">
        <f t="shared" si="10"/>
        <v/>
      </c>
      <c r="J24" s="27" t="str">
        <f t="shared" si="10"/>
        <v/>
      </c>
      <c r="O24" s="12"/>
      <c r="P24" s="13"/>
      <c r="Q24" s="13"/>
      <c r="S24" s="19"/>
      <c r="T24" s="19"/>
    </row>
    <row r="25" spans="1:21" ht="12.75" customHeight="1" x14ac:dyDescent="0.15">
      <c r="A25" s="70" t="s">
        <v>22</v>
      </c>
      <c r="B25" s="71"/>
      <c r="C25" s="15">
        <f ca="1">ROUND(AVERAGE(D25:J25),0)</f>
        <v>11</v>
      </c>
      <c r="D25" s="48">
        <f t="shared" ref="D25:J25" ca="1" si="11">IF(D$2&lt;&gt;"",INDIRECT(D$2&amp;"!E47"),"")</f>
        <v>10</v>
      </c>
      <c r="E25" s="48">
        <f t="shared" ca="1" si="11"/>
        <v>12</v>
      </c>
      <c r="F25" s="48">
        <f t="shared" ca="1" si="11"/>
        <v>12</v>
      </c>
      <c r="G25" s="48" t="str">
        <f t="shared" ca="1" si="11"/>
        <v/>
      </c>
      <c r="H25" s="48" t="str">
        <f t="shared" ca="1" si="11"/>
        <v/>
      </c>
      <c r="I25" s="48" t="str">
        <f t="shared" ca="1" si="11"/>
        <v/>
      </c>
      <c r="J25" s="48" t="str">
        <f t="shared" ca="1" si="11"/>
        <v/>
      </c>
      <c r="O25" s="12"/>
      <c r="P25" s="13"/>
      <c r="Q25" s="13"/>
      <c r="S25" s="19"/>
      <c r="T25" s="19"/>
    </row>
    <row r="26" spans="1:21" ht="12.75" customHeight="1" x14ac:dyDescent="0.15">
      <c r="A26" s="70" t="s">
        <v>23</v>
      </c>
      <c r="B26" s="71"/>
      <c r="C26" s="15">
        <f ca="1">ROUND(AVERAGE(D26:J26),0)</f>
        <v>14</v>
      </c>
      <c r="D26" s="48">
        <f t="shared" ref="D26:J26" ca="1" si="12">IF(D$2&lt;&gt;"",INDIRECT(D$2&amp;"!E48"),"")</f>
        <v>14</v>
      </c>
      <c r="E26" s="48">
        <f t="shared" ca="1" si="12"/>
        <v>14</v>
      </c>
      <c r="F26" s="48">
        <f t="shared" ca="1" si="12"/>
        <v>13</v>
      </c>
      <c r="G26" s="48" t="str">
        <f t="shared" ca="1" si="12"/>
        <v/>
      </c>
      <c r="H26" s="48" t="str">
        <f t="shared" ca="1" si="12"/>
        <v/>
      </c>
      <c r="I26" s="48" t="str">
        <f t="shared" ca="1" si="12"/>
        <v/>
      </c>
      <c r="J26" s="48" t="str">
        <f t="shared" ca="1" si="12"/>
        <v/>
      </c>
      <c r="O26" s="12"/>
      <c r="P26" s="13"/>
      <c r="Q26" s="13"/>
      <c r="S26" s="19"/>
      <c r="T26" s="19"/>
    </row>
    <row r="27" spans="1:21" ht="12.75" customHeight="1" x14ac:dyDescent="0.15">
      <c r="A27" s="70" t="s">
        <v>24</v>
      </c>
      <c r="B27" s="71"/>
      <c r="C27" s="15">
        <f ca="1">ROUND(AVERAGE(D27:J27),0)</f>
        <v>22</v>
      </c>
      <c r="D27" s="48">
        <f t="shared" ref="D27:J27" ca="1" si="13">IF(D$2&lt;&gt;"",INDIRECT(D$2&amp;"!E49"),"")</f>
        <v>21</v>
      </c>
      <c r="E27" s="48">
        <f t="shared" ca="1" si="13"/>
        <v>23</v>
      </c>
      <c r="F27" s="48">
        <f t="shared" ca="1" si="13"/>
        <v>21</v>
      </c>
      <c r="G27" s="48" t="str">
        <f t="shared" ca="1" si="13"/>
        <v/>
      </c>
      <c r="H27" s="48" t="str">
        <f t="shared" ca="1" si="13"/>
        <v/>
      </c>
      <c r="I27" s="48" t="str">
        <f t="shared" ca="1" si="13"/>
        <v/>
      </c>
      <c r="J27" s="48" t="str">
        <f t="shared" ca="1" si="13"/>
        <v/>
      </c>
      <c r="O27" s="12"/>
      <c r="P27" s="13"/>
      <c r="Q27" s="13"/>
      <c r="S27" s="19"/>
      <c r="T27" s="19"/>
    </row>
    <row r="28" spans="1:21" ht="12.75" customHeight="1" x14ac:dyDescent="0.15">
      <c r="A28" s="70" t="s">
        <v>25</v>
      </c>
      <c r="B28" s="71"/>
      <c r="C28" s="4">
        <f ca="1">ROUND(AVERAGE(D28:J28),3)</f>
        <v>3.5169999999999999</v>
      </c>
      <c r="D28" s="31">
        <f t="shared" ref="D28:J28" ca="1" si="14">IF(D$2&lt;&gt;"",INDIRECT(D$2&amp;"!E50"),"")</f>
        <v>2.66</v>
      </c>
      <c r="E28" s="31">
        <f t="shared" ca="1" si="14"/>
        <v>4.4899999999999993</v>
      </c>
      <c r="F28" s="31">
        <f t="shared" ca="1" si="14"/>
        <v>3.4000000000000004</v>
      </c>
      <c r="G28" s="31" t="str">
        <f t="shared" ca="1" si="14"/>
        <v/>
      </c>
      <c r="H28" s="31" t="str">
        <f t="shared" ca="1" si="14"/>
        <v/>
      </c>
      <c r="I28" s="31" t="str">
        <f t="shared" ca="1" si="14"/>
        <v/>
      </c>
      <c r="J28" s="31" t="str">
        <f t="shared" ca="1" si="14"/>
        <v/>
      </c>
      <c r="O28" s="12"/>
      <c r="P28" s="13"/>
      <c r="Q28" s="13"/>
      <c r="S28" s="19"/>
      <c r="T28" s="19"/>
    </row>
    <row r="29" spans="1:21" ht="12.75" customHeight="1" x14ac:dyDescent="0.15">
      <c r="A29" s="12"/>
      <c r="B29" s="13"/>
      <c r="C29" s="12"/>
      <c r="D29" s="13"/>
      <c r="E29" s="13"/>
      <c r="J29" s="13"/>
      <c r="K29" s="13"/>
      <c r="L29" s="13"/>
      <c r="M29" s="19"/>
      <c r="O29" s="12"/>
      <c r="P29" s="13"/>
      <c r="Q29" s="13"/>
      <c r="S29" s="19"/>
      <c r="T29" s="19"/>
    </row>
    <row r="30" spans="1:21" ht="12.75" customHeight="1" x14ac:dyDescent="0.15">
      <c r="A30" s="25" t="s">
        <v>26</v>
      </c>
      <c r="B30" s="13"/>
      <c r="C30" s="13"/>
      <c r="D30" s="13"/>
      <c r="E30" s="13"/>
      <c r="F30" s="13"/>
      <c r="G30" s="13"/>
      <c r="H30" s="13"/>
      <c r="I30" s="12"/>
      <c r="J30" s="13"/>
      <c r="K30" s="13"/>
      <c r="L30" s="13"/>
      <c r="M30" s="13"/>
      <c r="N30" s="13"/>
      <c r="O30" s="12"/>
      <c r="P30" s="13"/>
      <c r="Q30" s="13"/>
      <c r="R30" s="13"/>
      <c r="S30" s="13"/>
      <c r="T30" s="13"/>
      <c r="U30" s="12"/>
    </row>
    <row r="31" spans="1:21" s="26" customFormat="1" ht="12.75" customHeight="1" x14ac:dyDescent="0.15">
      <c r="A31" s="97"/>
      <c r="B31" s="98"/>
      <c r="C31" s="101" t="s">
        <v>18</v>
      </c>
      <c r="D31" s="101"/>
      <c r="E31" s="101"/>
      <c r="F31" s="101"/>
      <c r="G31" s="101"/>
      <c r="H31" s="101"/>
      <c r="I31" s="101"/>
      <c r="J31" s="101"/>
      <c r="K31" s="101"/>
    </row>
    <row r="32" spans="1:21" s="26" customFormat="1" ht="12.75" customHeight="1" x14ac:dyDescent="0.15">
      <c r="A32" s="99"/>
      <c r="B32" s="100"/>
      <c r="C32" s="27" t="s">
        <v>36</v>
      </c>
      <c r="D32" s="27" t="str">
        <f t="shared" ref="D32:J32" si="15">IF(D$3&lt;&gt;"",D$3,"")</f>
        <v>No.1</v>
      </c>
      <c r="E32" s="27" t="str">
        <f t="shared" si="15"/>
        <v>No.2</v>
      </c>
      <c r="F32" s="27" t="str">
        <f t="shared" si="15"/>
        <v>No.3</v>
      </c>
      <c r="G32" s="27" t="str">
        <f t="shared" si="15"/>
        <v/>
      </c>
      <c r="H32" s="27" t="str">
        <f t="shared" si="15"/>
        <v/>
      </c>
      <c r="I32" s="27" t="str">
        <f t="shared" si="15"/>
        <v/>
      </c>
      <c r="J32" s="27" t="str">
        <f t="shared" si="15"/>
        <v/>
      </c>
      <c r="K32" s="28" t="s">
        <v>32</v>
      </c>
    </row>
    <row r="33" spans="1:21" ht="12.75" customHeight="1" x14ac:dyDescent="0.15">
      <c r="A33" s="70" t="s">
        <v>27</v>
      </c>
      <c r="B33" s="71"/>
      <c r="C33" s="15">
        <f ca="1">ROUND(AVERAGE(D33:J33),0)</f>
        <v>4</v>
      </c>
      <c r="D33" s="48">
        <f t="shared" ref="D33:J33" ca="1" si="16">IF(D$2&lt;&gt;"",INDIRECT(D$2&amp;"!C54"),"")</f>
        <v>3</v>
      </c>
      <c r="E33" s="48">
        <f t="shared" ca="1" si="16"/>
        <v>4</v>
      </c>
      <c r="F33" s="48">
        <f t="shared" ca="1" si="16"/>
        <v>4</v>
      </c>
      <c r="G33" s="48" t="str">
        <f t="shared" ca="1" si="16"/>
        <v/>
      </c>
      <c r="H33" s="48" t="str">
        <f t="shared" ca="1" si="16"/>
        <v/>
      </c>
      <c r="I33" s="48" t="str">
        <f t="shared" ca="1" si="16"/>
        <v/>
      </c>
      <c r="J33" s="48" t="str">
        <f t="shared" ca="1" si="16"/>
        <v/>
      </c>
      <c r="K33" s="29">
        <f ca="1">C33*100</f>
        <v>400</v>
      </c>
    </row>
    <row r="34" spans="1:21" ht="12.75" customHeight="1" x14ac:dyDescent="0.15">
      <c r="A34" s="70" t="s">
        <v>23</v>
      </c>
      <c r="B34" s="71"/>
      <c r="C34" s="15">
        <f ca="1">ROUND(AVERAGE(D34:J34),0)</f>
        <v>11</v>
      </c>
      <c r="D34" s="48">
        <f t="shared" ref="D34:J34" ca="1" si="17">IF(D$2&lt;&gt;"",INDIRECT(D$2&amp;"!C55"),"")</f>
        <v>10</v>
      </c>
      <c r="E34" s="48">
        <f t="shared" ca="1" si="17"/>
        <v>12</v>
      </c>
      <c r="F34" s="48">
        <f t="shared" ca="1" si="17"/>
        <v>10</v>
      </c>
      <c r="G34" s="48" t="str">
        <f t="shared" ca="1" si="17"/>
        <v/>
      </c>
      <c r="H34" s="48" t="str">
        <f t="shared" ca="1" si="17"/>
        <v/>
      </c>
      <c r="I34" s="48" t="str">
        <f t="shared" ca="1" si="17"/>
        <v/>
      </c>
      <c r="J34" s="48" t="str">
        <f t="shared" ca="1" si="17"/>
        <v/>
      </c>
      <c r="K34" s="30">
        <f ca="1">C34</f>
        <v>11</v>
      </c>
    </row>
    <row r="35" spans="1:21" ht="12.75" customHeight="1" x14ac:dyDescent="0.15">
      <c r="A35" s="70" t="s">
        <v>24</v>
      </c>
      <c r="B35" s="71"/>
      <c r="C35" s="15">
        <f ca="1">ROUND(AVERAGE(D35:J35),0)</f>
        <v>17</v>
      </c>
      <c r="D35" s="48">
        <f t="shared" ref="D35:J35" ca="1" si="18">IF(D$2&lt;&gt;"",INDIRECT(D$2&amp;"!C56"),"")</f>
        <v>18</v>
      </c>
      <c r="E35" s="48">
        <f t="shared" ca="1" si="18"/>
        <v>17</v>
      </c>
      <c r="F35" s="48">
        <f t="shared" ca="1" si="18"/>
        <v>17</v>
      </c>
      <c r="G35" s="48" t="str">
        <f t="shared" ca="1" si="18"/>
        <v/>
      </c>
      <c r="H35" s="48" t="str">
        <f t="shared" ca="1" si="18"/>
        <v/>
      </c>
      <c r="I35" s="48" t="str">
        <f t="shared" ca="1" si="18"/>
        <v/>
      </c>
      <c r="J35" s="48" t="str">
        <f t="shared" ca="1" si="18"/>
        <v/>
      </c>
      <c r="K35" s="30">
        <f ca="1">C35</f>
        <v>17</v>
      </c>
    </row>
    <row r="36" spans="1:21" ht="12.75" customHeight="1" x14ac:dyDescent="0.15">
      <c r="A36" s="70" t="s">
        <v>25</v>
      </c>
      <c r="B36" s="71"/>
      <c r="C36" s="4">
        <f ca="1">ROUND(AVERAGE(D36:J36),3)</f>
        <v>0.503</v>
      </c>
      <c r="D36" s="31">
        <f t="shared" ref="D36:J36" ca="1" si="19">IF(D$2&lt;&gt;"",INDIRECT(D$2&amp;"!C57"),"")</f>
        <v>0.45</v>
      </c>
      <c r="E36" s="31">
        <f t="shared" ca="1" si="19"/>
        <v>0.60000000000000009</v>
      </c>
      <c r="F36" s="31">
        <f t="shared" ca="1" si="19"/>
        <v>0.46</v>
      </c>
      <c r="G36" s="31" t="str">
        <f t="shared" ca="1" si="19"/>
        <v/>
      </c>
      <c r="H36" s="31" t="str">
        <f t="shared" ca="1" si="19"/>
        <v/>
      </c>
      <c r="I36" s="31" t="str">
        <f t="shared" ca="1" si="19"/>
        <v/>
      </c>
      <c r="J36" s="31" t="str">
        <f t="shared" ca="1" si="19"/>
        <v/>
      </c>
      <c r="K36" s="32">
        <f ca="1">C36*100</f>
        <v>50.3</v>
      </c>
    </row>
    <row r="37" spans="1:21" ht="12.75" customHeight="1" x14ac:dyDescent="0.15">
      <c r="A37" s="12"/>
      <c r="B37" s="13"/>
      <c r="C37" s="13"/>
      <c r="D37" s="13"/>
      <c r="E37" s="13"/>
      <c r="F37" s="13"/>
      <c r="G37" s="13"/>
      <c r="H37" s="13"/>
      <c r="I37" s="12"/>
      <c r="J37" s="13"/>
      <c r="K37" s="13"/>
      <c r="L37" s="13"/>
      <c r="M37" s="13"/>
      <c r="N37" s="13"/>
      <c r="O37" s="12"/>
      <c r="P37" s="13"/>
      <c r="Q37" s="13"/>
      <c r="R37" s="13"/>
      <c r="S37" s="13"/>
      <c r="T37" s="13"/>
      <c r="U37" s="12"/>
    </row>
    <row r="38" spans="1:21" ht="12.75" customHeight="1" x14ac:dyDescent="0.15">
      <c r="A38" s="97"/>
      <c r="B38" s="98"/>
      <c r="C38" s="88" t="s">
        <v>19</v>
      </c>
      <c r="D38" s="89"/>
      <c r="E38" s="89"/>
      <c r="F38" s="89"/>
      <c r="G38" s="89"/>
      <c r="H38" s="89"/>
      <c r="I38" s="89"/>
      <c r="J38" s="90"/>
      <c r="L38" s="13"/>
      <c r="M38" s="13"/>
      <c r="N38" s="13"/>
      <c r="O38" s="12"/>
      <c r="P38" s="13"/>
      <c r="Q38" s="13"/>
      <c r="R38" s="13"/>
      <c r="S38" s="13"/>
      <c r="T38" s="13"/>
      <c r="U38" s="12"/>
    </row>
    <row r="39" spans="1:21" ht="12.75" customHeight="1" x14ac:dyDescent="0.15">
      <c r="A39" s="99"/>
      <c r="B39" s="100"/>
      <c r="C39" s="27" t="str">
        <f>C$9</f>
        <v>平均</v>
      </c>
      <c r="D39" s="27" t="str">
        <f t="shared" ref="D39:J39" si="20">IF(D$3&lt;&gt;"",D$3,"")</f>
        <v>No.1</v>
      </c>
      <c r="E39" s="27" t="str">
        <f t="shared" si="20"/>
        <v>No.2</v>
      </c>
      <c r="F39" s="27" t="str">
        <f t="shared" si="20"/>
        <v>No.3</v>
      </c>
      <c r="G39" s="27" t="str">
        <f t="shared" si="20"/>
        <v/>
      </c>
      <c r="H39" s="27" t="str">
        <f t="shared" si="20"/>
        <v/>
      </c>
      <c r="I39" s="27" t="str">
        <f t="shared" si="20"/>
        <v/>
      </c>
      <c r="J39" s="27" t="str">
        <f t="shared" si="20"/>
        <v/>
      </c>
      <c r="L39" s="13"/>
      <c r="M39" s="13"/>
      <c r="N39" s="13"/>
      <c r="O39" s="12"/>
      <c r="P39" s="13"/>
      <c r="Q39" s="13"/>
      <c r="R39" s="13"/>
      <c r="S39" s="13"/>
      <c r="T39" s="13"/>
      <c r="U39" s="12"/>
    </row>
    <row r="40" spans="1:21" ht="12.75" customHeight="1" x14ac:dyDescent="0.15">
      <c r="A40" s="70" t="s">
        <v>27</v>
      </c>
      <c r="B40" s="71"/>
      <c r="C40" s="15">
        <f ca="1">ROUND(AVERAGE(D40:J40),0)</f>
        <v>0</v>
      </c>
      <c r="D40" s="48">
        <f t="shared" ref="D40:J40" ca="1" si="21">IF(D$2&lt;&gt;"",INDIRECT(D$2&amp;"!D54"),"")</f>
        <v>0</v>
      </c>
      <c r="E40" s="48">
        <f ca="1">IF(E$2&lt;&gt;"",INDIRECT(E$2&amp;"!D54"),"")</f>
        <v>0</v>
      </c>
      <c r="F40" s="48">
        <f t="shared" ca="1" si="21"/>
        <v>0</v>
      </c>
      <c r="G40" s="48" t="str">
        <f t="shared" ca="1" si="21"/>
        <v/>
      </c>
      <c r="H40" s="48" t="str">
        <f t="shared" ca="1" si="21"/>
        <v/>
      </c>
      <c r="I40" s="48" t="str">
        <f t="shared" ca="1" si="21"/>
        <v/>
      </c>
      <c r="J40" s="48" t="str">
        <f t="shared" ca="1" si="21"/>
        <v/>
      </c>
      <c r="L40" s="13"/>
      <c r="M40" s="13"/>
      <c r="N40" s="13"/>
      <c r="O40" s="12"/>
      <c r="P40" s="13"/>
      <c r="Q40" s="13"/>
      <c r="R40" s="13"/>
      <c r="S40" s="13"/>
      <c r="T40" s="13"/>
      <c r="U40" s="12"/>
    </row>
    <row r="41" spans="1:21" ht="12.75" customHeight="1" x14ac:dyDescent="0.15">
      <c r="A41" s="70" t="s">
        <v>23</v>
      </c>
      <c r="B41" s="71"/>
      <c r="C41" s="15" t="e">
        <f ca="1">IF($C$20=0,"",ROUND(AVERAGE(D41:J41),0))</f>
        <v>#DIV/0!</v>
      </c>
      <c r="D41" s="48" t="str">
        <f ca="1">IF(D$2&lt;&gt;"",INDIRECT(D$2&amp;"!D55"),"")</f>
        <v/>
      </c>
      <c r="E41" s="48" t="str">
        <f t="shared" ref="E41:J41" ca="1" si="22">IF(E$2&lt;&gt;"",INDIRECT(E$2&amp;"!D55"),"")</f>
        <v/>
      </c>
      <c r="F41" s="48" t="str">
        <f t="shared" ca="1" si="22"/>
        <v/>
      </c>
      <c r="G41" s="48" t="str">
        <f t="shared" ca="1" si="22"/>
        <v/>
      </c>
      <c r="H41" s="48" t="str">
        <f t="shared" ca="1" si="22"/>
        <v/>
      </c>
      <c r="I41" s="48" t="str">
        <f t="shared" ca="1" si="22"/>
        <v/>
      </c>
      <c r="J41" s="48" t="str">
        <f t="shared" ca="1" si="22"/>
        <v/>
      </c>
      <c r="L41" s="13"/>
      <c r="M41" s="13"/>
      <c r="N41" s="13"/>
      <c r="O41" s="12"/>
      <c r="P41" s="13"/>
      <c r="Q41" s="13"/>
      <c r="R41" s="13"/>
      <c r="S41" s="13"/>
      <c r="T41" s="13"/>
      <c r="U41" s="12"/>
    </row>
    <row r="42" spans="1:21" ht="12.75" customHeight="1" x14ac:dyDescent="0.15">
      <c r="A42" s="70" t="s">
        <v>24</v>
      </c>
      <c r="B42" s="71"/>
      <c r="C42" s="15" t="e">
        <f ca="1">IF($C$20=0,"",ROUND(AVERAGE(D42:J42),0))</f>
        <v>#DIV/0!</v>
      </c>
      <c r="D42" s="48" t="str">
        <f t="shared" ref="D42:J42" ca="1" si="23">IF(D$2&lt;&gt;"",INDIRECT(D$2&amp;"!D56"),"")</f>
        <v/>
      </c>
      <c r="E42" s="48" t="str">
        <f t="shared" ca="1" si="23"/>
        <v/>
      </c>
      <c r="F42" s="48" t="str">
        <f t="shared" ca="1" si="23"/>
        <v/>
      </c>
      <c r="G42" s="48" t="str">
        <f t="shared" ca="1" si="23"/>
        <v/>
      </c>
      <c r="H42" s="48" t="str">
        <f t="shared" ca="1" si="23"/>
        <v/>
      </c>
      <c r="I42" s="48" t="str">
        <f t="shared" ca="1" si="23"/>
        <v/>
      </c>
      <c r="J42" s="48" t="str">
        <f t="shared" ca="1" si="23"/>
        <v/>
      </c>
      <c r="L42" s="13"/>
      <c r="M42" s="13"/>
      <c r="N42" s="13"/>
      <c r="O42" s="12"/>
      <c r="P42" s="13"/>
      <c r="Q42" s="13"/>
      <c r="R42" s="13"/>
      <c r="S42" s="13"/>
      <c r="T42" s="13"/>
      <c r="U42" s="12"/>
    </row>
    <row r="43" spans="1:21" ht="12.75" customHeight="1" x14ac:dyDescent="0.15">
      <c r="A43" s="70" t="s">
        <v>25</v>
      </c>
      <c r="B43" s="71"/>
      <c r="C43" s="4">
        <f ca="1">IF($C$20=0,"",ROUND(AVERAGE(D43:J43),3))</f>
        <v>0</v>
      </c>
      <c r="D43" s="33">
        <f t="shared" ref="D43:J43" ca="1" si="24">IF(D$2&lt;&gt;"",INDIRECT(D$2&amp;"!D57"),"")</f>
        <v>0</v>
      </c>
      <c r="E43" s="33">
        <f t="shared" ca="1" si="24"/>
        <v>0</v>
      </c>
      <c r="F43" s="33">
        <f t="shared" ca="1" si="24"/>
        <v>0</v>
      </c>
      <c r="G43" s="33" t="str">
        <f t="shared" ca="1" si="24"/>
        <v/>
      </c>
      <c r="H43" s="33" t="str">
        <f t="shared" ca="1" si="24"/>
        <v/>
      </c>
      <c r="I43" s="33" t="str">
        <f t="shared" ca="1" si="24"/>
        <v/>
      </c>
      <c r="J43" s="33" t="str">
        <f t="shared" ca="1" si="24"/>
        <v/>
      </c>
      <c r="L43" s="13"/>
      <c r="M43" s="13"/>
      <c r="N43" s="13"/>
      <c r="O43" s="12"/>
      <c r="P43" s="13"/>
      <c r="Q43" s="13"/>
      <c r="R43" s="13"/>
      <c r="S43" s="13"/>
      <c r="T43" s="13"/>
      <c r="U43" s="12"/>
    </row>
    <row r="44" spans="1:21" ht="12.75" customHeight="1" x14ac:dyDescent="0.15">
      <c r="A44" s="12"/>
      <c r="B44" s="13"/>
      <c r="C44" s="13"/>
      <c r="D44" s="13"/>
      <c r="E44" s="13"/>
      <c r="F44" s="13"/>
      <c r="G44" s="13"/>
      <c r="H44" s="13"/>
      <c r="I44" s="12"/>
      <c r="J44" s="13"/>
      <c r="K44" s="13"/>
      <c r="L44" s="13"/>
      <c r="M44" s="13"/>
      <c r="N44" s="13"/>
      <c r="O44" s="12"/>
      <c r="P44" s="13"/>
      <c r="Q44" s="13"/>
      <c r="R44" s="13"/>
      <c r="S44" s="13"/>
      <c r="T44" s="13"/>
      <c r="U44" s="12"/>
    </row>
    <row r="45" spans="1:21" ht="12.75" customHeight="1" x14ac:dyDescent="0.15">
      <c r="A45" s="97"/>
      <c r="B45" s="98"/>
      <c r="C45" s="85" t="s">
        <v>20</v>
      </c>
      <c r="D45" s="86"/>
      <c r="E45" s="86"/>
      <c r="F45" s="86"/>
      <c r="G45" s="86"/>
      <c r="H45" s="86"/>
      <c r="I45" s="86"/>
      <c r="J45" s="87"/>
      <c r="L45" s="13"/>
      <c r="M45" s="13"/>
      <c r="N45" s="13"/>
      <c r="O45" s="12"/>
      <c r="P45" s="13"/>
      <c r="Q45" s="13"/>
      <c r="R45" s="13"/>
      <c r="S45" s="13"/>
      <c r="T45" s="13"/>
      <c r="U45" s="12"/>
    </row>
    <row r="46" spans="1:21" ht="12.75" customHeight="1" x14ac:dyDescent="0.15">
      <c r="A46" s="99"/>
      <c r="B46" s="100"/>
      <c r="C46" s="27" t="str">
        <f>C$9</f>
        <v>平均</v>
      </c>
      <c r="D46" s="27" t="str">
        <f t="shared" ref="D46:J46" si="25">IF(D$3&lt;&gt;"",D$3,"")</f>
        <v>No.1</v>
      </c>
      <c r="E46" s="27" t="str">
        <f t="shared" si="25"/>
        <v>No.2</v>
      </c>
      <c r="F46" s="27" t="str">
        <f t="shared" si="25"/>
        <v>No.3</v>
      </c>
      <c r="G46" s="27" t="str">
        <f t="shared" si="25"/>
        <v/>
      </c>
      <c r="H46" s="27" t="str">
        <f t="shared" si="25"/>
        <v/>
      </c>
      <c r="I46" s="27" t="str">
        <f t="shared" si="25"/>
        <v/>
      </c>
      <c r="J46" s="27" t="str">
        <f t="shared" si="25"/>
        <v/>
      </c>
      <c r="L46" s="13"/>
      <c r="M46" s="13"/>
      <c r="N46" s="13"/>
      <c r="O46" s="12"/>
      <c r="P46" s="13"/>
      <c r="Q46" s="13"/>
      <c r="R46" s="13"/>
      <c r="S46" s="13"/>
      <c r="T46" s="13"/>
      <c r="U46" s="12"/>
    </row>
    <row r="47" spans="1:21" ht="12.75" customHeight="1" x14ac:dyDescent="0.15">
      <c r="A47" s="70" t="s">
        <v>27</v>
      </c>
      <c r="B47" s="71"/>
      <c r="C47" s="15">
        <f ca="1">ROUND(AVERAGE(D47:J47),0)</f>
        <v>4</v>
      </c>
      <c r="D47" s="48">
        <f t="shared" ref="D47:J47" ca="1" si="26">IF(D$2&lt;&gt;"",INDIRECT(D$2&amp;"!E54"),"")</f>
        <v>3</v>
      </c>
      <c r="E47" s="48">
        <f t="shared" ca="1" si="26"/>
        <v>4</v>
      </c>
      <c r="F47" s="48">
        <f t="shared" ca="1" si="26"/>
        <v>4</v>
      </c>
      <c r="G47" s="48" t="str">
        <f t="shared" ca="1" si="26"/>
        <v/>
      </c>
      <c r="H47" s="48" t="str">
        <f t="shared" ca="1" si="26"/>
        <v/>
      </c>
      <c r="I47" s="48" t="str">
        <f t="shared" ca="1" si="26"/>
        <v/>
      </c>
      <c r="J47" s="48" t="str">
        <f t="shared" ca="1" si="26"/>
        <v/>
      </c>
      <c r="L47" s="13"/>
      <c r="M47" s="13"/>
      <c r="N47" s="13"/>
      <c r="O47" s="12"/>
      <c r="P47" s="13"/>
      <c r="Q47" s="13"/>
      <c r="R47" s="13"/>
      <c r="S47" s="13"/>
      <c r="T47" s="13"/>
      <c r="U47" s="12"/>
    </row>
    <row r="48" spans="1:21" ht="12.75" customHeight="1" x14ac:dyDescent="0.15">
      <c r="A48" s="70" t="s">
        <v>23</v>
      </c>
      <c r="B48" s="71"/>
      <c r="C48" s="15">
        <f ca="1">ROUND(AVERAGE(D48:J48),0)</f>
        <v>11</v>
      </c>
      <c r="D48" s="48">
        <f t="shared" ref="D48:J48" ca="1" si="27">IF(D$2&lt;&gt;"",INDIRECT(D$2&amp;"!E55"),"")</f>
        <v>10</v>
      </c>
      <c r="E48" s="48">
        <f t="shared" ca="1" si="27"/>
        <v>12</v>
      </c>
      <c r="F48" s="48">
        <f t="shared" ca="1" si="27"/>
        <v>10</v>
      </c>
      <c r="G48" s="48" t="str">
        <f t="shared" ca="1" si="27"/>
        <v/>
      </c>
      <c r="H48" s="48" t="str">
        <f t="shared" ca="1" si="27"/>
        <v/>
      </c>
      <c r="I48" s="48" t="str">
        <f t="shared" ca="1" si="27"/>
        <v/>
      </c>
      <c r="J48" s="48" t="str">
        <f t="shared" ca="1" si="27"/>
        <v/>
      </c>
      <c r="L48" s="13"/>
      <c r="M48" s="13"/>
      <c r="N48" s="13"/>
      <c r="O48" s="12"/>
      <c r="P48" s="13"/>
      <c r="Q48" s="13"/>
      <c r="R48" s="13"/>
      <c r="S48" s="13"/>
      <c r="T48" s="13"/>
      <c r="U48" s="12"/>
    </row>
    <row r="49" spans="1:21" ht="12.75" customHeight="1" x14ac:dyDescent="0.15">
      <c r="A49" s="70" t="s">
        <v>24</v>
      </c>
      <c r="B49" s="71"/>
      <c r="C49" s="15">
        <f ca="1">ROUND(AVERAGE(D49:J49),0)</f>
        <v>17</v>
      </c>
      <c r="D49" s="48">
        <f t="shared" ref="D49:J49" ca="1" si="28">IF(D$2&lt;&gt;"",INDIRECT(D$2&amp;"!E56"),"")</f>
        <v>18</v>
      </c>
      <c r="E49" s="48">
        <f t="shared" ca="1" si="28"/>
        <v>17</v>
      </c>
      <c r="F49" s="48">
        <f t="shared" ca="1" si="28"/>
        <v>17</v>
      </c>
      <c r="G49" s="48" t="str">
        <f t="shared" ca="1" si="28"/>
        <v/>
      </c>
      <c r="H49" s="48" t="str">
        <f t="shared" ca="1" si="28"/>
        <v/>
      </c>
      <c r="I49" s="48" t="str">
        <f t="shared" ca="1" si="28"/>
        <v/>
      </c>
      <c r="J49" s="48" t="str">
        <f t="shared" ca="1" si="28"/>
        <v/>
      </c>
      <c r="L49" s="13"/>
      <c r="M49" s="13"/>
      <c r="N49" s="13"/>
      <c r="O49" s="12"/>
      <c r="P49" s="13"/>
      <c r="Q49" s="13"/>
      <c r="R49" s="13"/>
      <c r="S49" s="13"/>
      <c r="T49" s="13"/>
      <c r="U49" s="12"/>
    </row>
    <row r="50" spans="1:21" ht="12.75" customHeight="1" x14ac:dyDescent="0.15">
      <c r="A50" s="70" t="s">
        <v>25</v>
      </c>
      <c r="B50" s="71"/>
      <c r="C50" s="4">
        <f ca="1">ROUND(AVERAGE(D50:J50),3)</f>
        <v>0.503</v>
      </c>
      <c r="D50" s="31">
        <f t="shared" ref="D50:J50" ca="1" si="29">IF(D$2&lt;&gt;"",INDIRECT(D$2&amp;"!E57"),"")</f>
        <v>0.45</v>
      </c>
      <c r="E50" s="31">
        <f t="shared" ca="1" si="29"/>
        <v>0.60000000000000009</v>
      </c>
      <c r="F50" s="31">
        <f t="shared" ca="1" si="29"/>
        <v>0.46</v>
      </c>
      <c r="G50" s="31" t="str">
        <f t="shared" ca="1" si="29"/>
        <v/>
      </c>
      <c r="H50" s="31" t="str">
        <f t="shared" ca="1" si="29"/>
        <v/>
      </c>
      <c r="I50" s="31" t="str">
        <f t="shared" ca="1" si="29"/>
        <v/>
      </c>
      <c r="J50" s="31" t="str">
        <f t="shared" ca="1" si="29"/>
        <v/>
      </c>
      <c r="L50" s="13"/>
      <c r="M50" s="13"/>
      <c r="N50" s="13"/>
      <c r="O50" s="12"/>
      <c r="P50" s="13"/>
      <c r="Q50" s="13"/>
      <c r="R50" s="13"/>
      <c r="S50" s="13"/>
      <c r="T50" s="13"/>
      <c r="U50" s="12"/>
    </row>
    <row r="51" spans="1:21" ht="12.75" customHeight="1" x14ac:dyDescent="0.15">
      <c r="A51" s="12"/>
      <c r="B51" s="13"/>
      <c r="C51" s="13"/>
      <c r="D51" s="13"/>
      <c r="E51" s="13"/>
      <c r="F51" s="13"/>
      <c r="G51" s="13"/>
      <c r="H51" s="13"/>
      <c r="I51" s="12"/>
      <c r="J51" s="13"/>
      <c r="K51" s="13"/>
      <c r="L51" s="13"/>
      <c r="M51" s="13"/>
      <c r="N51" s="13"/>
      <c r="O51" s="12"/>
      <c r="P51" s="13"/>
      <c r="Q51" s="13"/>
      <c r="R51" s="13"/>
      <c r="S51" s="13"/>
      <c r="T51" s="13"/>
      <c r="U51" s="12"/>
    </row>
    <row r="52" spans="1:21" ht="12.75" customHeight="1" x14ac:dyDescent="0.15">
      <c r="A52" s="25" t="s">
        <v>28</v>
      </c>
      <c r="B52" s="13"/>
      <c r="C52" s="13"/>
      <c r="D52" s="13"/>
      <c r="E52" s="13"/>
      <c r="F52" s="13"/>
      <c r="G52" s="13"/>
      <c r="H52" s="13"/>
      <c r="O52" s="12"/>
      <c r="P52" s="13"/>
      <c r="Q52" s="13"/>
      <c r="R52" s="13"/>
      <c r="S52" s="13"/>
      <c r="T52" s="13"/>
    </row>
    <row r="53" spans="1:21" s="26" customFormat="1" ht="12.75" customHeight="1" x14ac:dyDescent="0.15">
      <c r="A53" s="102"/>
      <c r="B53" s="103"/>
      <c r="C53" s="5" t="s">
        <v>18</v>
      </c>
      <c r="D53" s="5" t="s">
        <v>19</v>
      </c>
      <c r="E53" s="5" t="s">
        <v>20</v>
      </c>
      <c r="F53" s="34"/>
      <c r="G53" s="34"/>
      <c r="H53" s="34"/>
      <c r="P53" s="34"/>
      <c r="Q53" s="34"/>
      <c r="R53" s="34"/>
      <c r="S53" s="34"/>
      <c r="T53" s="34"/>
    </row>
    <row r="54" spans="1:21" ht="12.75" customHeight="1" x14ac:dyDescent="0.15">
      <c r="A54" s="70" t="s">
        <v>29</v>
      </c>
      <c r="B54" s="71"/>
      <c r="C54" s="35">
        <f ca="1">ROUND((C33/C10*100),1)</f>
        <v>36.4</v>
      </c>
      <c r="D54" s="15" t="str">
        <f ca="1">IF($C$18=0,"",ROUND((C40/C18*100),1))</f>
        <v/>
      </c>
      <c r="E54" s="36">
        <f ca="1">ROUND((C47/C25*100),1)</f>
        <v>36.4</v>
      </c>
      <c r="F54" s="37"/>
      <c r="G54" s="37"/>
      <c r="H54" s="37"/>
      <c r="O54" s="38"/>
      <c r="P54" s="37"/>
      <c r="Q54" s="37"/>
      <c r="R54" s="37"/>
      <c r="S54" s="37"/>
      <c r="T54" s="37"/>
      <c r="U54" s="38"/>
    </row>
    <row r="55" spans="1:21" ht="12.75" customHeight="1" x14ac:dyDescent="0.15">
      <c r="A55" s="70" t="s">
        <v>30</v>
      </c>
      <c r="B55" s="71"/>
      <c r="C55" s="35">
        <f ca="1">ROUND((C36/C13)*100,1)</f>
        <v>14.3</v>
      </c>
      <c r="D55" s="15" t="str">
        <f ca="1">IF($C$18=0,"",ROUND((C43/C21)*100,1))</f>
        <v/>
      </c>
      <c r="E55" s="36">
        <f ca="1">ROUND((C50/C28)*100,1)</f>
        <v>14.3</v>
      </c>
      <c r="F55" s="37"/>
      <c r="G55" s="37"/>
      <c r="H55" s="37"/>
      <c r="O55" s="38"/>
      <c r="P55" s="37"/>
      <c r="Q55" s="37"/>
      <c r="R55" s="37"/>
      <c r="S55" s="37"/>
      <c r="T55" s="37"/>
      <c r="U55" s="38"/>
    </row>
    <row r="56" spans="1:21" ht="12.75" customHeight="1" x14ac:dyDescent="0.15">
      <c r="A56" s="22"/>
      <c r="B56" s="22"/>
      <c r="C56" s="22"/>
      <c r="D56" s="39"/>
      <c r="E56" s="39"/>
      <c r="F56" s="39"/>
      <c r="G56" s="39"/>
      <c r="H56" s="39"/>
      <c r="I56" s="22"/>
      <c r="J56" s="39"/>
      <c r="K56" s="39"/>
      <c r="L56" s="39"/>
      <c r="M56" s="39"/>
      <c r="N56" s="39"/>
      <c r="O56" s="22"/>
      <c r="P56" s="39"/>
      <c r="Q56" s="39"/>
      <c r="R56" s="39"/>
      <c r="S56" s="39"/>
      <c r="T56" s="39"/>
      <c r="U56" s="22"/>
    </row>
    <row r="57" spans="1:21" ht="12.75" customHeight="1" x14ac:dyDescent="0.15">
      <c r="A57" s="25" t="s">
        <v>31</v>
      </c>
      <c r="B57" s="13"/>
      <c r="C57" s="13"/>
      <c r="D57" s="13"/>
      <c r="E57" s="13"/>
      <c r="F57" s="13"/>
      <c r="G57" s="13"/>
      <c r="H57" s="13"/>
      <c r="I57" s="12"/>
      <c r="J57" s="13"/>
      <c r="K57" s="13"/>
      <c r="L57" s="13"/>
      <c r="M57" s="13"/>
      <c r="N57" s="13"/>
      <c r="O57" s="12"/>
      <c r="P57" s="13"/>
      <c r="Q57" s="13"/>
      <c r="R57" s="13"/>
      <c r="S57" s="13"/>
      <c r="T57" s="13"/>
      <c r="U57" s="12"/>
    </row>
    <row r="58" spans="1:21" s="26" customFormat="1" ht="12.75" customHeight="1" x14ac:dyDescent="0.15">
      <c r="A58" s="97"/>
      <c r="B58" s="98"/>
      <c r="C58" s="101" t="s">
        <v>18</v>
      </c>
      <c r="D58" s="101"/>
      <c r="E58" s="101"/>
      <c r="F58" s="101"/>
      <c r="G58" s="101"/>
      <c r="H58" s="101"/>
      <c r="I58" s="101"/>
      <c r="J58" s="101"/>
      <c r="K58" s="101"/>
    </row>
    <row r="59" spans="1:21" s="26" customFormat="1" ht="12.75" customHeight="1" x14ac:dyDescent="0.15">
      <c r="A59" s="99"/>
      <c r="B59" s="100"/>
      <c r="C59" s="27" t="s">
        <v>36</v>
      </c>
      <c r="D59" s="27" t="str">
        <f t="shared" ref="D59:J59" si="30">IF(D$3&lt;&gt;"",D$3,"")</f>
        <v>No.1</v>
      </c>
      <c r="E59" s="27" t="str">
        <f t="shared" si="30"/>
        <v>No.2</v>
      </c>
      <c r="F59" s="27" t="str">
        <f t="shared" si="30"/>
        <v>No.3</v>
      </c>
      <c r="G59" s="27" t="str">
        <f t="shared" si="30"/>
        <v/>
      </c>
      <c r="H59" s="27" t="str">
        <f t="shared" si="30"/>
        <v/>
      </c>
      <c r="I59" s="27" t="str">
        <f t="shared" si="30"/>
        <v/>
      </c>
      <c r="J59" s="27" t="str">
        <f t="shared" si="30"/>
        <v/>
      </c>
      <c r="K59" s="28" t="s">
        <v>32</v>
      </c>
    </row>
    <row r="60" spans="1:21" ht="12.75" customHeight="1" x14ac:dyDescent="0.15">
      <c r="A60" s="70" t="s">
        <v>27</v>
      </c>
      <c r="B60" s="71"/>
      <c r="C60" s="15">
        <f ca="1">C10-C33</f>
        <v>7</v>
      </c>
      <c r="D60" s="48">
        <f t="shared" ref="D60:J60" ca="1" si="31">IF(D$2&lt;&gt;"",INDIRECT(D$2&amp;"!C66"),"")</f>
        <v>7</v>
      </c>
      <c r="E60" s="48">
        <f t="shared" ca="1" si="31"/>
        <v>8</v>
      </c>
      <c r="F60" s="48">
        <f ca="1">IF(F$2&lt;&gt;"",INDIRECT(F$2&amp;"!C66"),"")</f>
        <v>8</v>
      </c>
      <c r="G60" s="48" t="str">
        <f t="shared" ca="1" si="31"/>
        <v/>
      </c>
      <c r="H60" s="48" t="str">
        <f t="shared" ca="1" si="31"/>
        <v/>
      </c>
      <c r="I60" s="48" t="str">
        <f t="shared" ca="1" si="31"/>
        <v/>
      </c>
      <c r="J60" s="48" t="str">
        <f t="shared" ca="1" si="31"/>
        <v/>
      </c>
      <c r="K60" s="29">
        <f ca="1">C60*100</f>
        <v>700</v>
      </c>
    </row>
    <row r="61" spans="1:21" ht="12.75" customHeight="1" x14ac:dyDescent="0.15">
      <c r="A61" s="70" t="s">
        <v>23</v>
      </c>
      <c r="B61" s="71"/>
      <c r="C61" s="15">
        <f ca="1">ROUND(AVERAGE(D61:J61),0)</f>
        <v>15</v>
      </c>
      <c r="D61" s="48">
        <f ca="1">IF(D$2&lt;&gt;"",INDIRECT(D$2&amp;"!C67"),"")</f>
        <v>15</v>
      </c>
      <c r="E61" s="48">
        <f ca="1">IF(E$2&lt;&gt;"",INDIRECT(E$2&amp;"!C67"),"")</f>
        <v>15</v>
      </c>
      <c r="F61" s="48">
        <f ca="1">IF(F$2&lt;&gt;"",INDIRECT(F$2&amp;"!C67"),"")</f>
        <v>15</v>
      </c>
      <c r="G61" s="48" t="str">
        <f t="shared" ref="G61:J61" ca="1" si="32">IF(G$2&lt;&gt;"",INDIRECT(G$2&amp;"!C67"),"")</f>
        <v/>
      </c>
      <c r="H61" s="48" t="str">
        <f t="shared" ca="1" si="32"/>
        <v/>
      </c>
      <c r="I61" s="48" t="str">
        <f t="shared" ca="1" si="32"/>
        <v/>
      </c>
      <c r="J61" s="48" t="str">
        <f t="shared" ca="1" si="32"/>
        <v/>
      </c>
      <c r="K61" s="30">
        <f ca="1">C61</f>
        <v>15</v>
      </c>
    </row>
    <row r="62" spans="1:21" ht="12.75" customHeight="1" x14ac:dyDescent="0.15">
      <c r="A62" s="70" t="s">
        <v>24</v>
      </c>
      <c r="B62" s="71"/>
      <c r="C62" s="15">
        <f ca="1">ROUND(AVERAGE(D62:J62),0)</f>
        <v>24</v>
      </c>
      <c r="D62" s="48">
        <f t="shared" ref="D62:J62" ca="1" si="33">IF(D$2&lt;&gt;"",INDIRECT(D$2&amp;"!C68"),"")</f>
        <v>23</v>
      </c>
      <c r="E62" s="48">
        <f t="shared" ca="1" si="33"/>
        <v>26</v>
      </c>
      <c r="F62" s="48">
        <f t="shared" ca="1" si="33"/>
        <v>24</v>
      </c>
      <c r="G62" s="48" t="str">
        <f t="shared" ca="1" si="33"/>
        <v/>
      </c>
      <c r="H62" s="48" t="str">
        <f t="shared" ca="1" si="33"/>
        <v/>
      </c>
      <c r="I62" s="48" t="str">
        <f t="shared" ca="1" si="33"/>
        <v/>
      </c>
      <c r="J62" s="48" t="str">
        <f t="shared" ca="1" si="33"/>
        <v/>
      </c>
      <c r="K62" s="30">
        <f ca="1">C62</f>
        <v>24</v>
      </c>
    </row>
    <row r="63" spans="1:21" ht="12.75" customHeight="1" x14ac:dyDescent="0.15">
      <c r="A63" s="70" t="s">
        <v>25</v>
      </c>
      <c r="B63" s="71"/>
      <c r="C63" s="4">
        <f ca="1">ROUND(AVERAGE(D63:J63),3)</f>
        <v>3.0129999999999999</v>
      </c>
      <c r="D63" s="31">
        <f t="shared" ref="D63:J63" ca="1" si="34">IF(D$2&lt;&gt;"",INDIRECT(D$2&amp;"!C69"),"")</f>
        <v>2.21</v>
      </c>
      <c r="E63" s="31">
        <f t="shared" ca="1" si="34"/>
        <v>3.8899999999999992</v>
      </c>
      <c r="F63" s="31">
        <f t="shared" ca="1" si="34"/>
        <v>2.9400000000000004</v>
      </c>
      <c r="G63" s="31" t="str">
        <f t="shared" ca="1" si="34"/>
        <v/>
      </c>
      <c r="H63" s="31" t="str">
        <f t="shared" ca="1" si="34"/>
        <v/>
      </c>
      <c r="I63" s="31" t="str">
        <f t="shared" ca="1" si="34"/>
        <v/>
      </c>
      <c r="J63" s="31" t="str">
        <f t="shared" ca="1" si="34"/>
        <v/>
      </c>
      <c r="K63" s="32">
        <f ca="1">C63*100</f>
        <v>301.3</v>
      </c>
    </row>
    <row r="64" spans="1:21" ht="12.75" customHeight="1" x14ac:dyDescent="0.15">
      <c r="K64" s="19" t="str">
        <f ca="1">"形状比＝"&amp;ROUND(K61/K62*100,0)&amp;"、Sr＝"&amp;ROUND((10000/K60)^0.5/K61*100,0)</f>
        <v>形状比＝63、Sr＝25</v>
      </c>
    </row>
    <row r="65" spans="1:21" ht="12.75" customHeight="1" x14ac:dyDescent="0.15">
      <c r="K65" s="19"/>
    </row>
    <row r="66" spans="1:21" ht="12.75" customHeight="1" x14ac:dyDescent="0.15">
      <c r="A66" s="97"/>
      <c r="B66" s="98"/>
      <c r="C66" s="88" t="s">
        <v>19</v>
      </c>
      <c r="D66" s="89"/>
      <c r="E66" s="89"/>
      <c r="F66" s="89"/>
      <c r="G66" s="89"/>
      <c r="H66" s="89"/>
      <c r="I66" s="89"/>
      <c r="J66" s="90"/>
    </row>
    <row r="67" spans="1:21" ht="12.75" customHeight="1" x14ac:dyDescent="0.15">
      <c r="A67" s="99"/>
      <c r="B67" s="100"/>
      <c r="C67" s="27" t="str">
        <f>C$9</f>
        <v>平均</v>
      </c>
      <c r="D67" s="27" t="str">
        <f t="shared" ref="D67:J67" si="35">IF(D$3&lt;&gt;"",D$3,"")</f>
        <v>No.1</v>
      </c>
      <c r="E67" s="27" t="str">
        <f t="shared" si="35"/>
        <v>No.2</v>
      </c>
      <c r="F67" s="27" t="str">
        <f t="shared" si="35"/>
        <v>No.3</v>
      </c>
      <c r="G67" s="27" t="str">
        <f t="shared" si="35"/>
        <v/>
      </c>
      <c r="H67" s="27" t="str">
        <f t="shared" si="35"/>
        <v/>
      </c>
      <c r="I67" s="27" t="str">
        <f t="shared" si="35"/>
        <v/>
      </c>
      <c r="J67" s="27" t="str">
        <f t="shared" si="35"/>
        <v/>
      </c>
    </row>
    <row r="68" spans="1:21" ht="12.75" customHeight="1" x14ac:dyDescent="0.15">
      <c r="A68" s="70" t="s">
        <v>27</v>
      </c>
      <c r="B68" s="71"/>
      <c r="C68" s="15">
        <f ca="1">C18-C40</f>
        <v>0</v>
      </c>
      <c r="D68" s="48">
        <f ca="1">IF(D$2&lt;&gt;"",INDIRECT(D$2&amp;"!D66"),"")</f>
        <v>0</v>
      </c>
      <c r="E68" s="48">
        <f ca="1">IF(E$2&lt;&gt;"",INDIRECT(E$2&amp;"!D66"),"")</f>
        <v>0</v>
      </c>
      <c r="F68" s="48">
        <f t="shared" ref="F68:J68" ca="1" si="36">IF(F$2&lt;&gt;"",INDIRECT(F$2&amp;"!D66"),"")</f>
        <v>0</v>
      </c>
      <c r="G68" s="48" t="str">
        <f t="shared" ca="1" si="36"/>
        <v/>
      </c>
      <c r="H68" s="48" t="str">
        <f t="shared" ca="1" si="36"/>
        <v/>
      </c>
      <c r="I68" s="48" t="str">
        <f t="shared" ca="1" si="36"/>
        <v/>
      </c>
      <c r="J68" s="48" t="str">
        <f t="shared" ca="1" si="36"/>
        <v/>
      </c>
    </row>
    <row r="69" spans="1:21" ht="12.75" customHeight="1" x14ac:dyDescent="0.15">
      <c r="A69" s="70" t="s">
        <v>23</v>
      </c>
      <c r="B69" s="71"/>
      <c r="C69" s="15"/>
      <c r="D69" s="48" t="str">
        <f t="shared" ref="D69:J69" ca="1" si="37">IF(D$2&lt;&gt;"",INDIRECT(D$2&amp;"!D67"),"")</f>
        <v/>
      </c>
      <c r="E69" s="48" t="str">
        <f t="shared" ca="1" si="37"/>
        <v/>
      </c>
      <c r="F69" s="48" t="str">
        <f t="shared" ca="1" si="37"/>
        <v/>
      </c>
      <c r="G69" s="48" t="str">
        <f t="shared" ca="1" si="37"/>
        <v/>
      </c>
      <c r="H69" s="48" t="str">
        <f t="shared" ca="1" si="37"/>
        <v/>
      </c>
      <c r="I69" s="48" t="str">
        <f t="shared" ca="1" si="37"/>
        <v/>
      </c>
      <c r="J69" s="48" t="str">
        <f t="shared" ca="1" si="37"/>
        <v/>
      </c>
    </row>
    <row r="70" spans="1:21" ht="12.75" customHeight="1" x14ac:dyDescent="0.15">
      <c r="A70" s="70" t="s">
        <v>24</v>
      </c>
      <c r="B70" s="71"/>
      <c r="C70" s="15"/>
      <c r="D70" s="48" t="str">
        <f t="shared" ref="D70:J70" ca="1" si="38">IF(D$2&lt;&gt;"",INDIRECT(D$2&amp;"!D68"),"")</f>
        <v/>
      </c>
      <c r="E70" s="48" t="str">
        <f t="shared" ca="1" si="38"/>
        <v/>
      </c>
      <c r="F70" s="48" t="str">
        <f t="shared" ca="1" si="38"/>
        <v/>
      </c>
      <c r="G70" s="48" t="str">
        <f t="shared" ca="1" si="38"/>
        <v/>
      </c>
      <c r="H70" s="48" t="str">
        <f t="shared" ca="1" si="38"/>
        <v/>
      </c>
      <c r="I70" s="48" t="str">
        <f t="shared" ca="1" si="38"/>
        <v/>
      </c>
      <c r="J70" s="48" t="str">
        <f t="shared" ca="1" si="38"/>
        <v/>
      </c>
    </row>
    <row r="71" spans="1:21" ht="12.75" customHeight="1" x14ac:dyDescent="0.15">
      <c r="A71" s="70" t="s">
        <v>25</v>
      </c>
      <c r="B71" s="71"/>
      <c r="C71" s="4"/>
      <c r="D71" s="33" t="str">
        <f t="shared" ref="D71:J71" ca="1" si="39">IF(D$2&lt;&gt;"",INDIRECT(D$2&amp;"!D69"),"")</f>
        <v/>
      </c>
      <c r="E71" s="33" t="str">
        <f t="shared" ca="1" si="39"/>
        <v/>
      </c>
      <c r="F71" s="33" t="str">
        <f t="shared" ca="1" si="39"/>
        <v/>
      </c>
      <c r="G71" s="33" t="str">
        <f t="shared" ca="1" si="39"/>
        <v/>
      </c>
      <c r="H71" s="33" t="str">
        <f t="shared" ca="1" si="39"/>
        <v/>
      </c>
      <c r="I71" s="33" t="str">
        <f t="shared" ca="1" si="39"/>
        <v/>
      </c>
      <c r="J71" s="33" t="str">
        <f t="shared" ca="1" si="39"/>
        <v/>
      </c>
    </row>
    <row r="72" spans="1:21" ht="12.75" customHeight="1" x14ac:dyDescent="0.15"/>
    <row r="73" spans="1:21" ht="12.75" customHeight="1" x14ac:dyDescent="0.15">
      <c r="A73" s="97"/>
      <c r="B73" s="98"/>
      <c r="C73" s="85" t="s">
        <v>20</v>
      </c>
      <c r="D73" s="86"/>
      <c r="E73" s="86"/>
      <c r="F73" s="86"/>
      <c r="G73" s="86"/>
      <c r="H73" s="86"/>
      <c r="I73" s="86"/>
      <c r="J73" s="87"/>
    </row>
    <row r="74" spans="1:21" ht="12.75" customHeight="1" x14ac:dyDescent="0.15">
      <c r="A74" s="99"/>
      <c r="B74" s="100"/>
      <c r="C74" s="27" t="str">
        <f>C$9</f>
        <v>平均</v>
      </c>
      <c r="D74" s="27" t="str">
        <f t="shared" ref="D74:J74" si="40">IF(D$3&lt;&gt;"",D$3,"")</f>
        <v>No.1</v>
      </c>
      <c r="E74" s="27" t="str">
        <f t="shared" si="40"/>
        <v>No.2</v>
      </c>
      <c r="F74" s="27" t="str">
        <f t="shared" si="40"/>
        <v>No.3</v>
      </c>
      <c r="G74" s="27" t="str">
        <f t="shared" si="40"/>
        <v/>
      </c>
      <c r="H74" s="27" t="str">
        <f t="shared" si="40"/>
        <v/>
      </c>
      <c r="I74" s="27" t="str">
        <f t="shared" si="40"/>
        <v/>
      </c>
      <c r="J74" s="27" t="str">
        <f t="shared" si="40"/>
        <v/>
      </c>
      <c r="L74" s="13"/>
      <c r="M74" s="13"/>
      <c r="N74" s="13"/>
      <c r="U74" s="13"/>
    </row>
    <row r="75" spans="1:21" ht="12.75" customHeight="1" x14ac:dyDescent="0.15">
      <c r="A75" s="70" t="s">
        <v>27</v>
      </c>
      <c r="B75" s="71"/>
      <c r="C75" s="15">
        <f ca="1">C25-C47</f>
        <v>7</v>
      </c>
      <c r="D75" s="48">
        <f t="shared" ref="D75:J75" ca="1" si="41">IF(D$2&lt;&gt;"",INDIRECT(D$2&amp;"!E66"),"")</f>
        <v>7</v>
      </c>
      <c r="E75" s="48">
        <f t="shared" ca="1" si="41"/>
        <v>8</v>
      </c>
      <c r="F75" s="48">
        <f t="shared" ca="1" si="41"/>
        <v>8</v>
      </c>
      <c r="G75" s="48" t="str">
        <f t="shared" ca="1" si="41"/>
        <v/>
      </c>
      <c r="H75" s="48" t="str">
        <f t="shared" ca="1" si="41"/>
        <v/>
      </c>
      <c r="I75" s="48" t="str">
        <f t="shared" ca="1" si="41"/>
        <v/>
      </c>
      <c r="J75" s="48" t="str">
        <f t="shared" ca="1" si="41"/>
        <v/>
      </c>
      <c r="L75" s="40"/>
      <c r="M75" s="40"/>
      <c r="N75" s="40"/>
    </row>
    <row r="76" spans="1:21" ht="12.75" customHeight="1" x14ac:dyDescent="0.15">
      <c r="A76" s="70" t="s">
        <v>23</v>
      </c>
      <c r="B76" s="71"/>
      <c r="C76" s="15">
        <f ca="1">ROUND(AVERAGE(D76:J76),0)</f>
        <v>15</v>
      </c>
      <c r="D76" s="48">
        <f t="shared" ref="D76:J76" ca="1" si="42">IF(D$2&lt;&gt;"",INDIRECT(D$2&amp;"!E67"),"")</f>
        <v>15</v>
      </c>
      <c r="E76" s="48">
        <f t="shared" ca="1" si="42"/>
        <v>15</v>
      </c>
      <c r="F76" s="48">
        <f t="shared" ca="1" si="42"/>
        <v>15</v>
      </c>
      <c r="G76" s="48" t="str">
        <f t="shared" ca="1" si="42"/>
        <v/>
      </c>
      <c r="H76" s="48" t="str">
        <f t="shared" ca="1" si="42"/>
        <v/>
      </c>
      <c r="I76" s="48" t="str">
        <f t="shared" ca="1" si="42"/>
        <v/>
      </c>
      <c r="J76" s="48" t="str">
        <f t="shared" ca="1" si="42"/>
        <v/>
      </c>
    </row>
    <row r="77" spans="1:21" ht="12.75" customHeight="1" x14ac:dyDescent="0.15">
      <c r="A77" s="70" t="s">
        <v>24</v>
      </c>
      <c r="B77" s="71"/>
      <c r="C77" s="15">
        <f ca="1">ROUND(AVERAGE(D77:J77),0)</f>
        <v>24</v>
      </c>
      <c r="D77" s="48">
        <f t="shared" ref="D77:J77" ca="1" si="43">IF(D$2&lt;&gt;"",INDIRECT(D$2&amp;"!E68"),"")</f>
        <v>23</v>
      </c>
      <c r="E77" s="48">
        <f t="shared" ca="1" si="43"/>
        <v>26</v>
      </c>
      <c r="F77" s="48">
        <f t="shared" ca="1" si="43"/>
        <v>24</v>
      </c>
      <c r="G77" s="48" t="str">
        <f t="shared" ca="1" si="43"/>
        <v/>
      </c>
      <c r="H77" s="48" t="str">
        <f t="shared" ca="1" si="43"/>
        <v/>
      </c>
      <c r="I77" s="48" t="str">
        <f t="shared" ca="1" si="43"/>
        <v/>
      </c>
      <c r="J77" s="48" t="str">
        <f t="shared" ca="1" si="43"/>
        <v/>
      </c>
    </row>
    <row r="78" spans="1:21" ht="12.75" customHeight="1" x14ac:dyDescent="0.15">
      <c r="A78" s="70" t="s">
        <v>25</v>
      </c>
      <c r="B78" s="71"/>
      <c r="C78" s="4">
        <f ca="1">ROUND(AVERAGE(D78:J78),3)</f>
        <v>3.0129999999999999</v>
      </c>
      <c r="D78" s="31">
        <f t="shared" ref="D78:J78" ca="1" si="44">IF(D$2&lt;&gt;"",INDIRECT(D$2&amp;"!E69"),"")</f>
        <v>2.21</v>
      </c>
      <c r="E78" s="31">
        <f t="shared" ca="1" si="44"/>
        <v>3.8899999999999992</v>
      </c>
      <c r="F78" s="31">
        <f t="shared" ca="1" si="44"/>
        <v>2.9400000000000004</v>
      </c>
      <c r="G78" s="31" t="str">
        <f t="shared" ca="1" si="44"/>
        <v/>
      </c>
      <c r="H78" s="31" t="str">
        <f t="shared" ca="1" si="44"/>
        <v/>
      </c>
      <c r="I78" s="31" t="str">
        <f t="shared" ca="1" si="44"/>
        <v/>
      </c>
      <c r="J78" s="31" t="str">
        <f t="shared" ca="1" si="44"/>
        <v/>
      </c>
    </row>
    <row r="79" spans="1:21" ht="12" customHeight="1" x14ac:dyDescent="0.15">
      <c r="H79" s="19"/>
    </row>
    <row r="82" spans="1:11" ht="22.5" customHeight="1" x14ac:dyDescent="0.15">
      <c r="A82" s="41" t="s">
        <v>37</v>
      </c>
    </row>
    <row r="83" spans="1:11" x14ac:dyDescent="0.15">
      <c r="A83" s="11" t="s">
        <v>38</v>
      </c>
    </row>
    <row r="84" spans="1:11" x14ac:dyDescent="0.15">
      <c r="A84" s="42" t="s">
        <v>39</v>
      </c>
      <c r="B84" s="104" t="s">
        <v>40</v>
      </c>
      <c r="C84" s="104"/>
      <c r="D84" s="104"/>
      <c r="E84" s="104"/>
      <c r="F84" s="104"/>
      <c r="G84" s="104"/>
      <c r="H84" s="104"/>
      <c r="I84" s="104"/>
      <c r="J84" s="104"/>
      <c r="K84" s="104"/>
    </row>
    <row r="85" spans="1:11" x14ac:dyDescent="0.15">
      <c r="A85" s="42" t="s">
        <v>41</v>
      </c>
      <c r="B85" s="104" t="s">
        <v>42</v>
      </c>
      <c r="C85" s="104"/>
      <c r="D85" s="104"/>
      <c r="E85" s="104"/>
      <c r="F85" s="104"/>
      <c r="G85" s="104"/>
      <c r="H85" s="104"/>
      <c r="I85" s="104"/>
      <c r="J85" s="104"/>
      <c r="K85" s="104"/>
    </row>
    <row r="86" spans="1:11" x14ac:dyDescent="0.15">
      <c r="A86" s="42" t="s">
        <v>43</v>
      </c>
      <c r="B86" s="104" t="s">
        <v>44</v>
      </c>
      <c r="C86" s="104"/>
      <c r="D86" s="104"/>
      <c r="E86" s="104"/>
      <c r="F86" s="104"/>
      <c r="G86" s="104"/>
      <c r="H86" s="104"/>
      <c r="I86" s="104"/>
      <c r="J86" s="104"/>
      <c r="K86" s="104"/>
    </row>
    <row r="87" spans="1:11" x14ac:dyDescent="0.15">
      <c r="A87" s="42" t="s">
        <v>45</v>
      </c>
      <c r="B87" s="104" t="s">
        <v>46</v>
      </c>
      <c r="C87" s="104"/>
      <c r="D87" s="104"/>
      <c r="E87" s="104"/>
      <c r="F87" s="104"/>
      <c r="G87" s="104"/>
      <c r="H87" s="104"/>
      <c r="I87" s="104"/>
      <c r="J87" s="104"/>
      <c r="K87" s="104"/>
    </row>
    <row r="88" spans="1:11" x14ac:dyDescent="0.15">
      <c r="A88" s="43" t="s">
        <v>47</v>
      </c>
    </row>
    <row r="90" spans="1:11" x14ac:dyDescent="0.15">
      <c r="A90" s="43" t="s">
        <v>48</v>
      </c>
    </row>
    <row r="92" spans="1:11" x14ac:dyDescent="0.15">
      <c r="A92" s="11" t="s">
        <v>57</v>
      </c>
    </row>
    <row r="93" spans="1:11" x14ac:dyDescent="0.15">
      <c r="A93" s="11" t="s">
        <v>58</v>
      </c>
    </row>
    <row r="94" spans="1:11" x14ac:dyDescent="0.15">
      <c r="A94" s="11" t="s">
        <v>59</v>
      </c>
    </row>
    <row r="96" spans="1:11" x14ac:dyDescent="0.15">
      <c r="A96" s="11" t="s">
        <v>60</v>
      </c>
    </row>
  </sheetData>
  <mergeCells count="66">
    <mergeCell ref="B84:K84"/>
    <mergeCell ref="B85:K85"/>
    <mergeCell ref="B86:K86"/>
    <mergeCell ref="B87:K87"/>
    <mergeCell ref="C73:J73"/>
    <mergeCell ref="A75:B75"/>
    <mergeCell ref="A76:B76"/>
    <mergeCell ref="A78:B78"/>
    <mergeCell ref="C66:J66"/>
    <mergeCell ref="A68:B68"/>
    <mergeCell ref="A69:B69"/>
    <mergeCell ref="A70:B70"/>
    <mergeCell ref="A71:B71"/>
    <mergeCell ref="A60:B60"/>
    <mergeCell ref="A61:B61"/>
    <mergeCell ref="A77:B77"/>
    <mergeCell ref="A63:B63"/>
    <mergeCell ref="A66:B67"/>
    <mergeCell ref="A73:B74"/>
    <mergeCell ref="A62:B62"/>
    <mergeCell ref="A49:B49"/>
    <mergeCell ref="A50:B50"/>
    <mergeCell ref="A53:B53"/>
    <mergeCell ref="C58:K58"/>
    <mergeCell ref="A54:B54"/>
    <mergeCell ref="A55:B55"/>
    <mergeCell ref="A58:B59"/>
    <mergeCell ref="A41:B41"/>
    <mergeCell ref="A42:B42"/>
    <mergeCell ref="A43:B43"/>
    <mergeCell ref="A45:B46"/>
    <mergeCell ref="A48:B48"/>
    <mergeCell ref="A47:B47"/>
    <mergeCell ref="A35:B35"/>
    <mergeCell ref="A36:B36"/>
    <mergeCell ref="A38:B39"/>
    <mergeCell ref="C38:J38"/>
    <mergeCell ref="A40:B40"/>
    <mergeCell ref="C31:K31"/>
    <mergeCell ref="A18:B18"/>
    <mergeCell ref="A19:B19"/>
    <mergeCell ref="A20:B20"/>
    <mergeCell ref="A21:B21"/>
    <mergeCell ref="A23:B24"/>
    <mergeCell ref="C23:J23"/>
    <mergeCell ref="A25:B25"/>
    <mergeCell ref="A26:B26"/>
    <mergeCell ref="A27:B27"/>
    <mergeCell ref="A28:B28"/>
    <mergeCell ref="A31:B32"/>
    <mergeCell ref="C45:J45"/>
    <mergeCell ref="A33:B33"/>
    <mergeCell ref="A34:B34"/>
    <mergeCell ref="C16:J16"/>
    <mergeCell ref="A1:C1"/>
    <mergeCell ref="D1:G1"/>
    <mergeCell ref="A2:C2"/>
    <mergeCell ref="A3:C3"/>
    <mergeCell ref="A5:C5"/>
    <mergeCell ref="A8:B9"/>
    <mergeCell ref="C8:K8"/>
    <mergeCell ref="A10:B10"/>
    <mergeCell ref="A11:B11"/>
    <mergeCell ref="A12:B12"/>
    <mergeCell ref="A13:B13"/>
    <mergeCell ref="A16:B17"/>
  </mergeCells>
  <phoneticPr fontId="3"/>
  <pageMargins left="1.1023622047244095" right="0.19685039370078741" top="0.27559055118110237" bottom="0.31496062992125984" header="0.15748031496062992" footer="0.23622047244094491"/>
  <pageSetup paperSize="9" scale="90" fitToHeight="0" orientation="portrait" blackAndWhite="1" verticalDpi="300" r:id="rId1"/>
  <headerFooter alignWithMargins="0"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120"/>
  <sheetViews>
    <sheetView tabSelected="1" view="pageBreakPreview" zoomScaleNormal="100" zoomScaleSheetLayoutView="100" workbookViewId="0">
      <selection activeCell="J6" sqref="J6"/>
    </sheetView>
  </sheetViews>
  <sheetFormatPr defaultColWidth="8.125" defaultRowHeight="14.25" x14ac:dyDescent="0.15"/>
  <cols>
    <col min="1" max="3" width="7.875" style="1" customWidth="1"/>
    <col min="4" max="4" width="8.125" style="1" customWidth="1"/>
    <col min="5" max="6" width="8" style="1" customWidth="1"/>
    <col min="7" max="7" width="11.75" style="1" customWidth="1"/>
    <col min="8" max="8" width="7.75" style="1" customWidth="1"/>
    <col min="9" max="9" width="24.75" style="1" customWidth="1"/>
    <col min="10" max="256" width="8.125" style="1"/>
    <col min="257" max="259" width="7.875" style="1" customWidth="1"/>
    <col min="260" max="260" width="8.125" style="1" customWidth="1"/>
    <col min="261" max="262" width="8" style="1" customWidth="1"/>
    <col min="263" max="263" width="11.75" style="1" customWidth="1"/>
    <col min="264" max="264" width="7.75" style="1" customWidth="1"/>
    <col min="265" max="265" width="24.75" style="1" customWidth="1"/>
    <col min="266" max="512" width="8.125" style="1"/>
    <col min="513" max="515" width="7.875" style="1" customWidth="1"/>
    <col min="516" max="516" width="8.125" style="1" customWidth="1"/>
    <col min="517" max="518" width="8" style="1" customWidth="1"/>
    <col min="519" max="519" width="11.75" style="1" customWidth="1"/>
    <col min="520" max="520" width="7.75" style="1" customWidth="1"/>
    <col min="521" max="521" width="24.75" style="1" customWidth="1"/>
    <col min="522" max="768" width="8.125" style="1"/>
    <col min="769" max="771" width="7.875" style="1" customWidth="1"/>
    <col min="772" max="772" width="8.125" style="1" customWidth="1"/>
    <col min="773" max="774" width="8" style="1" customWidth="1"/>
    <col min="775" max="775" width="11.75" style="1" customWidth="1"/>
    <col min="776" max="776" width="7.75" style="1" customWidth="1"/>
    <col min="777" max="777" width="24.75" style="1" customWidth="1"/>
    <col min="778" max="1024" width="8.125" style="1"/>
    <col min="1025" max="1027" width="7.875" style="1" customWidth="1"/>
    <col min="1028" max="1028" width="8.125" style="1" customWidth="1"/>
    <col min="1029" max="1030" width="8" style="1" customWidth="1"/>
    <col min="1031" max="1031" width="11.75" style="1" customWidth="1"/>
    <col min="1032" max="1032" width="7.75" style="1" customWidth="1"/>
    <col min="1033" max="1033" width="24.75" style="1" customWidth="1"/>
    <col min="1034" max="1280" width="8.125" style="1"/>
    <col min="1281" max="1283" width="7.875" style="1" customWidth="1"/>
    <col min="1284" max="1284" width="8.125" style="1" customWidth="1"/>
    <col min="1285" max="1286" width="8" style="1" customWidth="1"/>
    <col min="1287" max="1287" width="11.75" style="1" customWidth="1"/>
    <col min="1288" max="1288" width="7.75" style="1" customWidth="1"/>
    <col min="1289" max="1289" width="24.75" style="1" customWidth="1"/>
    <col min="1290" max="1536" width="8.125" style="1"/>
    <col min="1537" max="1539" width="7.875" style="1" customWidth="1"/>
    <col min="1540" max="1540" width="8.125" style="1" customWidth="1"/>
    <col min="1541" max="1542" width="8" style="1" customWidth="1"/>
    <col min="1543" max="1543" width="11.75" style="1" customWidth="1"/>
    <col min="1544" max="1544" width="7.75" style="1" customWidth="1"/>
    <col min="1545" max="1545" width="24.75" style="1" customWidth="1"/>
    <col min="1546" max="1792" width="8.125" style="1"/>
    <col min="1793" max="1795" width="7.875" style="1" customWidth="1"/>
    <col min="1796" max="1796" width="8.125" style="1" customWidth="1"/>
    <col min="1797" max="1798" width="8" style="1" customWidth="1"/>
    <col min="1799" max="1799" width="11.75" style="1" customWidth="1"/>
    <col min="1800" max="1800" width="7.75" style="1" customWidth="1"/>
    <col min="1801" max="1801" width="24.75" style="1" customWidth="1"/>
    <col min="1802" max="2048" width="8.125" style="1"/>
    <col min="2049" max="2051" width="7.875" style="1" customWidth="1"/>
    <col min="2052" max="2052" width="8.125" style="1" customWidth="1"/>
    <col min="2053" max="2054" width="8" style="1" customWidth="1"/>
    <col min="2055" max="2055" width="11.75" style="1" customWidth="1"/>
    <col min="2056" max="2056" width="7.75" style="1" customWidth="1"/>
    <col min="2057" max="2057" width="24.75" style="1" customWidth="1"/>
    <col min="2058" max="2304" width="8.125" style="1"/>
    <col min="2305" max="2307" width="7.875" style="1" customWidth="1"/>
    <col min="2308" max="2308" width="8.125" style="1" customWidth="1"/>
    <col min="2309" max="2310" width="8" style="1" customWidth="1"/>
    <col min="2311" max="2311" width="11.75" style="1" customWidth="1"/>
    <col min="2312" max="2312" width="7.75" style="1" customWidth="1"/>
    <col min="2313" max="2313" width="24.75" style="1" customWidth="1"/>
    <col min="2314" max="2560" width="8.125" style="1"/>
    <col min="2561" max="2563" width="7.875" style="1" customWidth="1"/>
    <col min="2564" max="2564" width="8.125" style="1" customWidth="1"/>
    <col min="2565" max="2566" width="8" style="1" customWidth="1"/>
    <col min="2567" max="2567" width="11.75" style="1" customWidth="1"/>
    <col min="2568" max="2568" width="7.75" style="1" customWidth="1"/>
    <col min="2569" max="2569" width="24.75" style="1" customWidth="1"/>
    <col min="2570" max="2816" width="8.125" style="1"/>
    <col min="2817" max="2819" width="7.875" style="1" customWidth="1"/>
    <col min="2820" max="2820" width="8.125" style="1" customWidth="1"/>
    <col min="2821" max="2822" width="8" style="1" customWidth="1"/>
    <col min="2823" max="2823" width="11.75" style="1" customWidth="1"/>
    <col min="2824" max="2824" width="7.75" style="1" customWidth="1"/>
    <col min="2825" max="2825" width="24.75" style="1" customWidth="1"/>
    <col min="2826" max="3072" width="8.125" style="1"/>
    <col min="3073" max="3075" width="7.875" style="1" customWidth="1"/>
    <col min="3076" max="3076" width="8.125" style="1" customWidth="1"/>
    <col min="3077" max="3078" width="8" style="1" customWidth="1"/>
    <col min="3079" max="3079" width="11.75" style="1" customWidth="1"/>
    <col min="3080" max="3080" width="7.75" style="1" customWidth="1"/>
    <col min="3081" max="3081" width="24.75" style="1" customWidth="1"/>
    <col min="3082" max="3328" width="8.125" style="1"/>
    <col min="3329" max="3331" width="7.875" style="1" customWidth="1"/>
    <col min="3332" max="3332" width="8.125" style="1" customWidth="1"/>
    <col min="3333" max="3334" width="8" style="1" customWidth="1"/>
    <col min="3335" max="3335" width="11.75" style="1" customWidth="1"/>
    <col min="3336" max="3336" width="7.75" style="1" customWidth="1"/>
    <col min="3337" max="3337" width="24.75" style="1" customWidth="1"/>
    <col min="3338" max="3584" width="8.125" style="1"/>
    <col min="3585" max="3587" width="7.875" style="1" customWidth="1"/>
    <col min="3588" max="3588" width="8.125" style="1" customWidth="1"/>
    <col min="3589" max="3590" width="8" style="1" customWidth="1"/>
    <col min="3591" max="3591" width="11.75" style="1" customWidth="1"/>
    <col min="3592" max="3592" width="7.75" style="1" customWidth="1"/>
    <col min="3593" max="3593" width="24.75" style="1" customWidth="1"/>
    <col min="3594" max="3840" width="8.125" style="1"/>
    <col min="3841" max="3843" width="7.875" style="1" customWidth="1"/>
    <col min="3844" max="3844" width="8.125" style="1" customWidth="1"/>
    <col min="3845" max="3846" width="8" style="1" customWidth="1"/>
    <col min="3847" max="3847" width="11.75" style="1" customWidth="1"/>
    <col min="3848" max="3848" width="7.75" style="1" customWidth="1"/>
    <col min="3849" max="3849" width="24.75" style="1" customWidth="1"/>
    <col min="3850" max="4096" width="8.125" style="1"/>
    <col min="4097" max="4099" width="7.875" style="1" customWidth="1"/>
    <col min="4100" max="4100" width="8.125" style="1" customWidth="1"/>
    <col min="4101" max="4102" width="8" style="1" customWidth="1"/>
    <col min="4103" max="4103" width="11.75" style="1" customWidth="1"/>
    <col min="4104" max="4104" width="7.75" style="1" customWidth="1"/>
    <col min="4105" max="4105" width="24.75" style="1" customWidth="1"/>
    <col min="4106" max="4352" width="8.125" style="1"/>
    <col min="4353" max="4355" width="7.875" style="1" customWidth="1"/>
    <col min="4356" max="4356" width="8.125" style="1" customWidth="1"/>
    <col min="4357" max="4358" width="8" style="1" customWidth="1"/>
    <col min="4359" max="4359" width="11.75" style="1" customWidth="1"/>
    <col min="4360" max="4360" width="7.75" style="1" customWidth="1"/>
    <col min="4361" max="4361" width="24.75" style="1" customWidth="1"/>
    <col min="4362" max="4608" width="8.125" style="1"/>
    <col min="4609" max="4611" width="7.875" style="1" customWidth="1"/>
    <col min="4612" max="4612" width="8.125" style="1" customWidth="1"/>
    <col min="4613" max="4614" width="8" style="1" customWidth="1"/>
    <col min="4615" max="4615" width="11.75" style="1" customWidth="1"/>
    <col min="4616" max="4616" width="7.75" style="1" customWidth="1"/>
    <col min="4617" max="4617" width="24.75" style="1" customWidth="1"/>
    <col min="4618" max="4864" width="8.125" style="1"/>
    <col min="4865" max="4867" width="7.875" style="1" customWidth="1"/>
    <col min="4868" max="4868" width="8.125" style="1" customWidth="1"/>
    <col min="4869" max="4870" width="8" style="1" customWidth="1"/>
    <col min="4871" max="4871" width="11.75" style="1" customWidth="1"/>
    <col min="4872" max="4872" width="7.75" style="1" customWidth="1"/>
    <col min="4873" max="4873" width="24.75" style="1" customWidth="1"/>
    <col min="4874" max="5120" width="8.125" style="1"/>
    <col min="5121" max="5123" width="7.875" style="1" customWidth="1"/>
    <col min="5124" max="5124" width="8.125" style="1" customWidth="1"/>
    <col min="5125" max="5126" width="8" style="1" customWidth="1"/>
    <col min="5127" max="5127" width="11.75" style="1" customWidth="1"/>
    <col min="5128" max="5128" width="7.75" style="1" customWidth="1"/>
    <col min="5129" max="5129" width="24.75" style="1" customWidth="1"/>
    <col min="5130" max="5376" width="8.125" style="1"/>
    <col min="5377" max="5379" width="7.875" style="1" customWidth="1"/>
    <col min="5380" max="5380" width="8.125" style="1" customWidth="1"/>
    <col min="5381" max="5382" width="8" style="1" customWidth="1"/>
    <col min="5383" max="5383" width="11.75" style="1" customWidth="1"/>
    <col min="5384" max="5384" width="7.75" style="1" customWidth="1"/>
    <col min="5385" max="5385" width="24.75" style="1" customWidth="1"/>
    <col min="5386" max="5632" width="8.125" style="1"/>
    <col min="5633" max="5635" width="7.875" style="1" customWidth="1"/>
    <col min="5636" max="5636" width="8.125" style="1" customWidth="1"/>
    <col min="5637" max="5638" width="8" style="1" customWidth="1"/>
    <col min="5639" max="5639" width="11.75" style="1" customWidth="1"/>
    <col min="5640" max="5640" width="7.75" style="1" customWidth="1"/>
    <col min="5641" max="5641" width="24.75" style="1" customWidth="1"/>
    <col min="5642" max="5888" width="8.125" style="1"/>
    <col min="5889" max="5891" width="7.875" style="1" customWidth="1"/>
    <col min="5892" max="5892" width="8.125" style="1" customWidth="1"/>
    <col min="5893" max="5894" width="8" style="1" customWidth="1"/>
    <col min="5895" max="5895" width="11.75" style="1" customWidth="1"/>
    <col min="5896" max="5896" width="7.75" style="1" customWidth="1"/>
    <col min="5897" max="5897" width="24.75" style="1" customWidth="1"/>
    <col min="5898" max="6144" width="8.125" style="1"/>
    <col min="6145" max="6147" width="7.875" style="1" customWidth="1"/>
    <col min="6148" max="6148" width="8.125" style="1" customWidth="1"/>
    <col min="6149" max="6150" width="8" style="1" customWidth="1"/>
    <col min="6151" max="6151" width="11.75" style="1" customWidth="1"/>
    <col min="6152" max="6152" width="7.75" style="1" customWidth="1"/>
    <col min="6153" max="6153" width="24.75" style="1" customWidth="1"/>
    <col min="6154" max="6400" width="8.125" style="1"/>
    <col min="6401" max="6403" width="7.875" style="1" customWidth="1"/>
    <col min="6404" max="6404" width="8.125" style="1" customWidth="1"/>
    <col min="6405" max="6406" width="8" style="1" customWidth="1"/>
    <col min="6407" max="6407" width="11.75" style="1" customWidth="1"/>
    <col min="6408" max="6408" width="7.75" style="1" customWidth="1"/>
    <col min="6409" max="6409" width="24.75" style="1" customWidth="1"/>
    <col min="6410" max="6656" width="8.125" style="1"/>
    <col min="6657" max="6659" width="7.875" style="1" customWidth="1"/>
    <col min="6660" max="6660" width="8.125" style="1" customWidth="1"/>
    <col min="6661" max="6662" width="8" style="1" customWidth="1"/>
    <col min="6663" max="6663" width="11.75" style="1" customWidth="1"/>
    <col min="6664" max="6664" width="7.75" style="1" customWidth="1"/>
    <col min="6665" max="6665" width="24.75" style="1" customWidth="1"/>
    <col min="6666" max="6912" width="8.125" style="1"/>
    <col min="6913" max="6915" width="7.875" style="1" customWidth="1"/>
    <col min="6916" max="6916" width="8.125" style="1" customWidth="1"/>
    <col min="6917" max="6918" width="8" style="1" customWidth="1"/>
    <col min="6919" max="6919" width="11.75" style="1" customWidth="1"/>
    <col min="6920" max="6920" width="7.75" style="1" customWidth="1"/>
    <col min="6921" max="6921" width="24.75" style="1" customWidth="1"/>
    <col min="6922" max="7168" width="8.125" style="1"/>
    <col min="7169" max="7171" width="7.875" style="1" customWidth="1"/>
    <col min="7172" max="7172" width="8.125" style="1" customWidth="1"/>
    <col min="7173" max="7174" width="8" style="1" customWidth="1"/>
    <col min="7175" max="7175" width="11.75" style="1" customWidth="1"/>
    <col min="7176" max="7176" width="7.75" style="1" customWidth="1"/>
    <col min="7177" max="7177" width="24.75" style="1" customWidth="1"/>
    <col min="7178" max="7424" width="8.125" style="1"/>
    <col min="7425" max="7427" width="7.875" style="1" customWidth="1"/>
    <col min="7428" max="7428" width="8.125" style="1" customWidth="1"/>
    <col min="7429" max="7430" width="8" style="1" customWidth="1"/>
    <col min="7431" max="7431" width="11.75" style="1" customWidth="1"/>
    <col min="7432" max="7432" width="7.75" style="1" customWidth="1"/>
    <col min="7433" max="7433" width="24.75" style="1" customWidth="1"/>
    <col min="7434" max="7680" width="8.125" style="1"/>
    <col min="7681" max="7683" width="7.875" style="1" customWidth="1"/>
    <col min="7684" max="7684" width="8.125" style="1" customWidth="1"/>
    <col min="7685" max="7686" width="8" style="1" customWidth="1"/>
    <col min="7687" max="7687" width="11.75" style="1" customWidth="1"/>
    <col min="7688" max="7688" width="7.75" style="1" customWidth="1"/>
    <col min="7689" max="7689" width="24.75" style="1" customWidth="1"/>
    <col min="7690" max="7936" width="8.125" style="1"/>
    <col min="7937" max="7939" width="7.875" style="1" customWidth="1"/>
    <col min="7940" max="7940" width="8.125" style="1" customWidth="1"/>
    <col min="7941" max="7942" width="8" style="1" customWidth="1"/>
    <col min="7943" max="7943" width="11.75" style="1" customWidth="1"/>
    <col min="7944" max="7944" width="7.75" style="1" customWidth="1"/>
    <col min="7945" max="7945" width="24.75" style="1" customWidth="1"/>
    <col min="7946" max="8192" width="8.125" style="1"/>
    <col min="8193" max="8195" width="7.875" style="1" customWidth="1"/>
    <col min="8196" max="8196" width="8.125" style="1" customWidth="1"/>
    <col min="8197" max="8198" width="8" style="1" customWidth="1"/>
    <col min="8199" max="8199" width="11.75" style="1" customWidth="1"/>
    <col min="8200" max="8200" width="7.75" style="1" customWidth="1"/>
    <col min="8201" max="8201" width="24.75" style="1" customWidth="1"/>
    <col min="8202" max="8448" width="8.125" style="1"/>
    <col min="8449" max="8451" width="7.875" style="1" customWidth="1"/>
    <col min="8452" max="8452" width="8.125" style="1" customWidth="1"/>
    <col min="8453" max="8454" width="8" style="1" customWidth="1"/>
    <col min="8455" max="8455" width="11.75" style="1" customWidth="1"/>
    <col min="8456" max="8456" width="7.75" style="1" customWidth="1"/>
    <col min="8457" max="8457" width="24.75" style="1" customWidth="1"/>
    <col min="8458" max="8704" width="8.125" style="1"/>
    <col min="8705" max="8707" width="7.875" style="1" customWidth="1"/>
    <col min="8708" max="8708" width="8.125" style="1" customWidth="1"/>
    <col min="8709" max="8710" width="8" style="1" customWidth="1"/>
    <col min="8711" max="8711" width="11.75" style="1" customWidth="1"/>
    <col min="8712" max="8712" width="7.75" style="1" customWidth="1"/>
    <col min="8713" max="8713" width="24.75" style="1" customWidth="1"/>
    <col min="8714" max="8960" width="8.125" style="1"/>
    <col min="8961" max="8963" width="7.875" style="1" customWidth="1"/>
    <col min="8964" max="8964" width="8.125" style="1" customWidth="1"/>
    <col min="8965" max="8966" width="8" style="1" customWidth="1"/>
    <col min="8967" max="8967" width="11.75" style="1" customWidth="1"/>
    <col min="8968" max="8968" width="7.75" style="1" customWidth="1"/>
    <col min="8969" max="8969" width="24.75" style="1" customWidth="1"/>
    <col min="8970" max="9216" width="8.125" style="1"/>
    <col min="9217" max="9219" width="7.875" style="1" customWidth="1"/>
    <col min="9220" max="9220" width="8.125" style="1" customWidth="1"/>
    <col min="9221" max="9222" width="8" style="1" customWidth="1"/>
    <col min="9223" max="9223" width="11.75" style="1" customWidth="1"/>
    <col min="9224" max="9224" width="7.75" style="1" customWidth="1"/>
    <col min="9225" max="9225" width="24.75" style="1" customWidth="1"/>
    <col min="9226" max="9472" width="8.125" style="1"/>
    <col min="9473" max="9475" width="7.875" style="1" customWidth="1"/>
    <col min="9476" max="9476" width="8.125" style="1" customWidth="1"/>
    <col min="9477" max="9478" width="8" style="1" customWidth="1"/>
    <col min="9479" max="9479" width="11.75" style="1" customWidth="1"/>
    <col min="9480" max="9480" width="7.75" style="1" customWidth="1"/>
    <col min="9481" max="9481" width="24.75" style="1" customWidth="1"/>
    <col min="9482" max="9728" width="8.125" style="1"/>
    <col min="9729" max="9731" width="7.875" style="1" customWidth="1"/>
    <col min="9732" max="9732" width="8.125" style="1" customWidth="1"/>
    <col min="9733" max="9734" width="8" style="1" customWidth="1"/>
    <col min="9735" max="9735" width="11.75" style="1" customWidth="1"/>
    <col min="9736" max="9736" width="7.75" style="1" customWidth="1"/>
    <col min="9737" max="9737" width="24.75" style="1" customWidth="1"/>
    <col min="9738" max="9984" width="8.125" style="1"/>
    <col min="9985" max="9987" width="7.875" style="1" customWidth="1"/>
    <col min="9988" max="9988" width="8.125" style="1" customWidth="1"/>
    <col min="9989" max="9990" width="8" style="1" customWidth="1"/>
    <col min="9991" max="9991" width="11.75" style="1" customWidth="1"/>
    <col min="9992" max="9992" width="7.75" style="1" customWidth="1"/>
    <col min="9993" max="9993" width="24.75" style="1" customWidth="1"/>
    <col min="9994" max="10240" width="8.125" style="1"/>
    <col min="10241" max="10243" width="7.875" style="1" customWidth="1"/>
    <col min="10244" max="10244" width="8.125" style="1" customWidth="1"/>
    <col min="10245" max="10246" width="8" style="1" customWidth="1"/>
    <col min="10247" max="10247" width="11.75" style="1" customWidth="1"/>
    <col min="10248" max="10248" width="7.75" style="1" customWidth="1"/>
    <col min="10249" max="10249" width="24.75" style="1" customWidth="1"/>
    <col min="10250" max="10496" width="8.125" style="1"/>
    <col min="10497" max="10499" width="7.875" style="1" customWidth="1"/>
    <col min="10500" max="10500" width="8.125" style="1" customWidth="1"/>
    <col min="10501" max="10502" width="8" style="1" customWidth="1"/>
    <col min="10503" max="10503" width="11.75" style="1" customWidth="1"/>
    <col min="10504" max="10504" width="7.75" style="1" customWidth="1"/>
    <col min="10505" max="10505" width="24.75" style="1" customWidth="1"/>
    <col min="10506" max="10752" width="8.125" style="1"/>
    <col min="10753" max="10755" width="7.875" style="1" customWidth="1"/>
    <col min="10756" max="10756" width="8.125" style="1" customWidth="1"/>
    <col min="10757" max="10758" width="8" style="1" customWidth="1"/>
    <col min="10759" max="10759" width="11.75" style="1" customWidth="1"/>
    <col min="10760" max="10760" width="7.75" style="1" customWidth="1"/>
    <col min="10761" max="10761" width="24.75" style="1" customWidth="1"/>
    <col min="10762" max="11008" width="8.125" style="1"/>
    <col min="11009" max="11011" width="7.875" style="1" customWidth="1"/>
    <col min="11012" max="11012" width="8.125" style="1" customWidth="1"/>
    <col min="11013" max="11014" width="8" style="1" customWidth="1"/>
    <col min="11015" max="11015" width="11.75" style="1" customWidth="1"/>
    <col min="11016" max="11016" width="7.75" style="1" customWidth="1"/>
    <col min="11017" max="11017" width="24.75" style="1" customWidth="1"/>
    <col min="11018" max="11264" width="8.125" style="1"/>
    <col min="11265" max="11267" width="7.875" style="1" customWidth="1"/>
    <col min="11268" max="11268" width="8.125" style="1" customWidth="1"/>
    <col min="11269" max="11270" width="8" style="1" customWidth="1"/>
    <col min="11271" max="11271" width="11.75" style="1" customWidth="1"/>
    <col min="11272" max="11272" width="7.75" style="1" customWidth="1"/>
    <col min="11273" max="11273" width="24.75" style="1" customWidth="1"/>
    <col min="11274" max="11520" width="8.125" style="1"/>
    <col min="11521" max="11523" width="7.875" style="1" customWidth="1"/>
    <col min="11524" max="11524" width="8.125" style="1" customWidth="1"/>
    <col min="11525" max="11526" width="8" style="1" customWidth="1"/>
    <col min="11527" max="11527" width="11.75" style="1" customWidth="1"/>
    <col min="11528" max="11528" width="7.75" style="1" customWidth="1"/>
    <col min="11529" max="11529" width="24.75" style="1" customWidth="1"/>
    <col min="11530" max="11776" width="8.125" style="1"/>
    <col min="11777" max="11779" width="7.875" style="1" customWidth="1"/>
    <col min="11780" max="11780" width="8.125" style="1" customWidth="1"/>
    <col min="11781" max="11782" width="8" style="1" customWidth="1"/>
    <col min="11783" max="11783" width="11.75" style="1" customWidth="1"/>
    <col min="11784" max="11784" width="7.75" style="1" customWidth="1"/>
    <col min="11785" max="11785" width="24.75" style="1" customWidth="1"/>
    <col min="11786" max="12032" width="8.125" style="1"/>
    <col min="12033" max="12035" width="7.875" style="1" customWidth="1"/>
    <col min="12036" max="12036" width="8.125" style="1" customWidth="1"/>
    <col min="12037" max="12038" width="8" style="1" customWidth="1"/>
    <col min="12039" max="12039" width="11.75" style="1" customWidth="1"/>
    <col min="12040" max="12040" width="7.75" style="1" customWidth="1"/>
    <col min="12041" max="12041" width="24.75" style="1" customWidth="1"/>
    <col min="12042" max="12288" width="8.125" style="1"/>
    <col min="12289" max="12291" width="7.875" style="1" customWidth="1"/>
    <col min="12292" max="12292" width="8.125" style="1" customWidth="1"/>
    <col min="12293" max="12294" width="8" style="1" customWidth="1"/>
    <col min="12295" max="12295" width="11.75" style="1" customWidth="1"/>
    <col min="12296" max="12296" width="7.75" style="1" customWidth="1"/>
    <col min="12297" max="12297" width="24.75" style="1" customWidth="1"/>
    <col min="12298" max="12544" width="8.125" style="1"/>
    <col min="12545" max="12547" width="7.875" style="1" customWidth="1"/>
    <col min="12548" max="12548" width="8.125" style="1" customWidth="1"/>
    <col min="12549" max="12550" width="8" style="1" customWidth="1"/>
    <col min="12551" max="12551" width="11.75" style="1" customWidth="1"/>
    <col min="12552" max="12552" width="7.75" style="1" customWidth="1"/>
    <col min="12553" max="12553" width="24.75" style="1" customWidth="1"/>
    <col min="12554" max="12800" width="8.125" style="1"/>
    <col min="12801" max="12803" width="7.875" style="1" customWidth="1"/>
    <col min="12804" max="12804" width="8.125" style="1" customWidth="1"/>
    <col min="12805" max="12806" width="8" style="1" customWidth="1"/>
    <col min="12807" max="12807" width="11.75" style="1" customWidth="1"/>
    <col min="12808" max="12808" width="7.75" style="1" customWidth="1"/>
    <col min="12809" max="12809" width="24.75" style="1" customWidth="1"/>
    <col min="12810" max="13056" width="8.125" style="1"/>
    <col min="13057" max="13059" width="7.875" style="1" customWidth="1"/>
    <col min="13060" max="13060" width="8.125" style="1" customWidth="1"/>
    <col min="13061" max="13062" width="8" style="1" customWidth="1"/>
    <col min="13063" max="13063" width="11.75" style="1" customWidth="1"/>
    <col min="13064" max="13064" width="7.75" style="1" customWidth="1"/>
    <col min="13065" max="13065" width="24.75" style="1" customWidth="1"/>
    <col min="13066" max="13312" width="8.125" style="1"/>
    <col min="13313" max="13315" width="7.875" style="1" customWidth="1"/>
    <col min="13316" max="13316" width="8.125" style="1" customWidth="1"/>
    <col min="13317" max="13318" width="8" style="1" customWidth="1"/>
    <col min="13319" max="13319" width="11.75" style="1" customWidth="1"/>
    <col min="13320" max="13320" width="7.75" style="1" customWidth="1"/>
    <col min="13321" max="13321" width="24.75" style="1" customWidth="1"/>
    <col min="13322" max="13568" width="8.125" style="1"/>
    <col min="13569" max="13571" width="7.875" style="1" customWidth="1"/>
    <col min="13572" max="13572" width="8.125" style="1" customWidth="1"/>
    <col min="13573" max="13574" width="8" style="1" customWidth="1"/>
    <col min="13575" max="13575" width="11.75" style="1" customWidth="1"/>
    <col min="13576" max="13576" width="7.75" style="1" customWidth="1"/>
    <col min="13577" max="13577" width="24.75" style="1" customWidth="1"/>
    <col min="13578" max="13824" width="8.125" style="1"/>
    <col min="13825" max="13827" width="7.875" style="1" customWidth="1"/>
    <col min="13828" max="13828" width="8.125" style="1" customWidth="1"/>
    <col min="13829" max="13830" width="8" style="1" customWidth="1"/>
    <col min="13831" max="13831" width="11.75" style="1" customWidth="1"/>
    <col min="13832" max="13832" width="7.75" style="1" customWidth="1"/>
    <col min="13833" max="13833" width="24.75" style="1" customWidth="1"/>
    <col min="13834" max="14080" width="8.125" style="1"/>
    <col min="14081" max="14083" width="7.875" style="1" customWidth="1"/>
    <col min="14084" max="14084" width="8.125" style="1" customWidth="1"/>
    <col min="14085" max="14086" width="8" style="1" customWidth="1"/>
    <col min="14087" max="14087" width="11.75" style="1" customWidth="1"/>
    <col min="14088" max="14088" width="7.75" style="1" customWidth="1"/>
    <col min="14089" max="14089" width="24.75" style="1" customWidth="1"/>
    <col min="14090" max="14336" width="8.125" style="1"/>
    <col min="14337" max="14339" width="7.875" style="1" customWidth="1"/>
    <col min="14340" max="14340" width="8.125" style="1" customWidth="1"/>
    <col min="14341" max="14342" width="8" style="1" customWidth="1"/>
    <col min="14343" max="14343" width="11.75" style="1" customWidth="1"/>
    <col min="14344" max="14344" width="7.75" style="1" customWidth="1"/>
    <col min="14345" max="14345" width="24.75" style="1" customWidth="1"/>
    <col min="14346" max="14592" width="8.125" style="1"/>
    <col min="14593" max="14595" width="7.875" style="1" customWidth="1"/>
    <col min="14596" max="14596" width="8.125" style="1" customWidth="1"/>
    <col min="14597" max="14598" width="8" style="1" customWidth="1"/>
    <col min="14599" max="14599" width="11.75" style="1" customWidth="1"/>
    <col min="14600" max="14600" width="7.75" style="1" customWidth="1"/>
    <col min="14601" max="14601" width="24.75" style="1" customWidth="1"/>
    <col min="14602" max="14848" width="8.125" style="1"/>
    <col min="14849" max="14851" width="7.875" style="1" customWidth="1"/>
    <col min="14852" max="14852" width="8.125" style="1" customWidth="1"/>
    <col min="14853" max="14854" width="8" style="1" customWidth="1"/>
    <col min="14855" max="14855" width="11.75" style="1" customWidth="1"/>
    <col min="14856" max="14856" width="7.75" style="1" customWidth="1"/>
    <col min="14857" max="14857" width="24.75" style="1" customWidth="1"/>
    <col min="14858" max="15104" width="8.125" style="1"/>
    <col min="15105" max="15107" width="7.875" style="1" customWidth="1"/>
    <col min="15108" max="15108" width="8.125" style="1" customWidth="1"/>
    <col min="15109" max="15110" width="8" style="1" customWidth="1"/>
    <col min="15111" max="15111" width="11.75" style="1" customWidth="1"/>
    <col min="15112" max="15112" width="7.75" style="1" customWidth="1"/>
    <col min="15113" max="15113" width="24.75" style="1" customWidth="1"/>
    <col min="15114" max="15360" width="8.125" style="1"/>
    <col min="15361" max="15363" width="7.875" style="1" customWidth="1"/>
    <col min="15364" max="15364" width="8.125" style="1" customWidth="1"/>
    <col min="15365" max="15366" width="8" style="1" customWidth="1"/>
    <col min="15367" max="15367" width="11.75" style="1" customWidth="1"/>
    <col min="15368" max="15368" width="7.75" style="1" customWidth="1"/>
    <col min="15369" max="15369" width="24.75" style="1" customWidth="1"/>
    <col min="15370" max="15616" width="8.125" style="1"/>
    <col min="15617" max="15619" width="7.875" style="1" customWidth="1"/>
    <col min="15620" max="15620" width="8.125" style="1" customWidth="1"/>
    <col min="15621" max="15622" width="8" style="1" customWidth="1"/>
    <col min="15623" max="15623" width="11.75" style="1" customWidth="1"/>
    <col min="15624" max="15624" width="7.75" style="1" customWidth="1"/>
    <col min="15625" max="15625" width="24.75" style="1" customWidth="1"/>
    <col min="15626" max="15872" width="8.125" style="1"/>
    <col min="15873" max="15875" width="7.875" style="1" customWidth="1"/>
    <col min="15876" max="15876" width="8.125" style="1" customWidth="1"/>
    <col min="15877" max="15878" width="8" style="1" customWidth="1"/>
    <col min="15879" max="15879" width="11.75" style="1" customWidth="1"/>
    <col min="15880" max="15880" width="7.75" style="1" customWidth="1"/>
    <col min="15881" max="15881" width="24.75" style="1" customWidth="1"/>
    <col min="15882" max="16128" width="8.125" style="1"/>
    <col min="16129" max="16131" width="7.875" style="1" customWidth="1"/>
    <col min="16132" max="16132" width="8.125" style="1" customWidth="1"/>
    <col min="16133" max="16134" width="8" style="1" customWidth="1"/>
    <col min="16135" max="16135" width="11.75" style="1" customWidth="1"/>
    <col min="16136" max="16136" width="7.75" style="1" customWidth="1"/>
    <col min="16137" max="16137" width="24.75" style="1" customWidth="1"/>
    <col min="16138" max="16384" width="8.125" style="1"/>
  </cols>
  <sheetData>
    <row r="1" spans="1:36" ht="43.5" customHeight="1" x14ac:dyDescent="0.15">
      <c r="B1" s="1" t="s">
        <v>0</v>
      </c>
    </row>
    <row r="2" spans="1:36" ht="21" customHeight="1" x14ac:dyDescent="0.15">
      <c r="A2" s="83" t="s">
        <v>179</v>
      </c>
      <c r="B2" s="83"/>
      <c r="C2" s="83"/>
      <c r="D2" s="83"/>
      <c r="E2" s="83"/>
      <c r="F2" s="83"/>
      <c r="G2" s="83"/>
      <c r="H2" s="84" t="s">
        <v>176</v>
      </c>
      <c r="I2" s="84"/>
      <c r="K2" s="80" t="s">
        <v>1</v>
      </c>
      <c r="L2" s="81"/>
      <c r="M2" s="81"/>
      <c r="N2" s="81"/>
      <c r="O2" s="81"/>
      <c r="P2" s="82"/>
      <c r="Q2" s="80" t="s">
        <v>2</v>
      </c>
      <c r="R2" s="81"/>
      <c r="S2" s="81"/>
      <c r="T2" s="81"/>
      <c r="U2" s="82"/>
      <c r="V2" s="80" t="s">
        <v>3</v>
      </c>
      <c r="W2" s="81"/>
      <c r="X2" s="81"/>
      <c r="Y2" s="81"/>
      <c r="Z2" s="82"/>
      <c r="AA2" s="80" t="s">
        <v>4</v>
      </c>
      <c r="AB2" s="81"/>
      <c r="AC2" s="81"/>
      <c r="AD2" s="81"/>
      <c r="AE2" s="81"/>
      <c r="AF2" s="82"/>
      <c r="AG2" s="78" t="s">
        <v>5</v>
      </c>
      <c r="AH2" s="78"/>
      <c r="AI2" s="78"/>
      <c r="AJ2" s="78"/>
    </row>
    <row r="3" spans="1:36" ht="46.5" customHeight="1" x14ac:dyDescent="0.15">
      <c r="A3" s="64" t="s">
        <v>171</v>
      </c>
      <c r="B3" s="79" t="s">
        <v>7</v>
      </c>
      <c r="C3" s="79"/>
      <c r="D3" s="2" t="s">
        <v>172</v>
      </c>
      <c r="E3" s="2" t="s">
        <v>173</v>
      </c>
      <c r="F3" s="3" t="s">
        <v>10</v>
      </c>
      <c r="G3" s="3" t="s">
        <v>11</v>
      </c>
      <c r="H3" s="2" t="s">
        <v>12</v>
      </c>
      <c r="I3" s="2" t="s">
        <v>13</v>
      </c>
      <c r="K3" s="63">
        <v>0</v>
      </c>
      <c r="L3" s="63">
        <v>12</v>
      </c>
      <c r="M3" s="63">
        <v>22</v>
      </c>
      <c r="N3" s="63">
        <v>32</v>
      </c>
      <c r="O3" s="63">
        <v>42</v>
      </c>
      <c r="P3" s="63" t="s">
        <v>14</v>
      </c>
      <c r="Q3" s="63">
        <v>0</v>
      </c>
      <c r="R3" s="63">
        <v>12</v>
      </c>
      <c r="S3" s="63">
        <v>22</v>
      </c>
      <c r="T3" s="63">
        <v>32</v>
      </c>
      <c r="U3" s="63" t="s">
        <v>14</v>
      </c>
      <c r="V3" s="63">
        <v>0</v>
      </c>
      <c r="W3" s="63">
        <v>12</v>
      </c>
      <c r="X3" s="63">
        <v>22</v>
      </c>
      <c r="Y3" s="63">
        <v>42</v>
      </c>
      <c r="Z3" s="63" t="s">
        <v>14</v>
      </c>
      <c r="AA3" s="63">
        <v>0</v>
      </c>
      <c r="AB3" s="63">
        <v>12</v>
      </c>
      <c r="AC3" s="63">
        <v>22</v>
      </c>
      <c r="AD3" s="63">
        <v>32</v>
      </c>
      <c r="AE3" s="63">
        <v>42</v>
      </c>
      <c r="AF3" s="63" t="s">
        <v>14</v>
      </c>
      <c r="AG3" s="63">
        <v>0</v>
      </c>
      <c r="AH3" s="63">
        <v>12</v>
      </c>
      <c r="AI3" s="63">
        <v>42</v>
      </c>
      <c r="AJ3" s="63" t="s">
        <v>14</v>
      </c>
    </row>
    <row r="4" spans="1:36" ht="12.95" customHeight="1" x14ac:dyDescent="0.15">
      <c r="A4" s="62">
        <v>933</v>
      </c>
      <c r="B4" s="77" t="s">
        <v>177</v>
      </c>
      <c r="C4" s="77"/>
      <c r="D4" s="62">
        <v>16</v>
      </c>
      <c r="E4" s="62">
        <v>7</v>
      </c>
      <c r="F4" s="4">
        <f>IF(D4&gt;0,IF(B4="スギ",P4,IF(B4="ヒノキ",U4,IF(B4="アカマツ",Z4,IF(B4="カラマツ",AF4,AJ4)))),"")</f>
        <v>7.0000000000000007E-2</v>
      </c>
      <c r="G4" s="62" t="s">
        <v>174</v>
      </c>
      <c r="H4" s="62" t="s">
        <v>112</v>
      </c>
      <c r="I4" s="62"/>
      <c r="J4" s="1" t="s">
        <v>15</v>
      </c>
      <c r="K4" s="63">
        <f>IF(ROUND(10^(-5+0.8769+1.7454*LOG(D4)+1.014*LOG(E4)),2)&gt;=0.01,ROUND(10^(-5+0.8769+1.7454*LOG(D4)+1.014*LOG(E4)),2),ROUND(10^(-5+0.8769+1.7454*LOG(D4)+1.014*LOG(E4)),3))</f>
        <v>7.0000000000000007E-2</v>
      </c>
      <c r="L4" s="63">
        <f>ROUND(10^(-5+0.73504+1.83346*LOG(D4)+1.06569*LOG(E4)),2)</f>
        <v>7.0000000000000007E-2</v>
      </c>
      <c r="M4" s="63">
        <f>ROUND(10^(-5+0.71514+1.74357*LOG(D4)+1.17719*LOG(E4)),2)</f>
        <v>0.06</v>
      </c>
      <c r="N4" s="63">
        <f>ROUND(10^(-5+0.82956+1.76381*LOG(D4)+1.06412*LOG(E4)),2)</f>
        <v>7.0000000000000007E-2</v>
      </c>
      <c r="O4" s="63">
        <f>ROUND(10^(-5+0.88226+1.79204*LOG(D4)+0.99303*LOG(E4)),2)</f>
        <v>0.08</v>
      </c>
      <c r="P4" s="63">
        <f>HLOOKUP($D4,K$3:O$43,MATCH($A4,$A$3:$A$43,0),1)</f>
        <v>7.0000000000000007E-2</v>
      </c>
      <c r="Q4" s="63">
        <f>IF(ROUND(10^(1.810672*LOG(D4)+0.982833*LOG(E4)-4.173533),2)&gt;=0.01,ROUND(10^(1.810672*LOG(D4)+0.982833*LOG(E4)-4.173533),2),ROUND(10^(1.810672*LOG(D4)+0.982833*LOG(E4)-4.173533),3))</f>
        <v>7.0000000000000007E-2</v>
      </c>
      <c r="R4" s="63">
        <f>ROUND(10^(1.905709*LOG(D4)+1.011385*LOG(E4)-4.293729),2)</f>
        <v>7.0000000000000007E-2</v>
      </c>
      <c r="S4" s="63">
        <f>ROUND(10^(1.771888*LOG(D4)+1.138415*LOG(E4)-4.271259),2)</f>
        <v>7.0000000000000007E-2</v>
      </c>
      <c r="T4" s="63">
        <f>ROUND(10^(1.671519*LOG(D4)+1.363617*LOG(E4)-4.404407),2)</f>
        <v>0.06</v>
      </c>
      <c r="U4" s="63">
        <f>HLOOKUP($D4,Q$3:T$43,MATCH($A4,$A$3:$A$43,0),1)</f>
        <v>7.0000000000000007E-2</v>
      </c>
      <c r="V4" s="63">
        <f>IF(ROUND(10^(-4.249503+1.946501*LOG(D4)+0.942682*LOG(E4)),2)&gt;=0.01,ROUND(10^(-4.249503+1.946501*LOG(D4)+0.942682*LOG(E4)),2),ROUND(10^(-4.249503+1.946501*LOG(D4)+0.942682*LOG(E4)),3))</f>
        <v>0.08</v>
      </c>
      <c r="W4" s="63">
        <f>ROUND(10^(-4.155639+1.847898*LOG(D4)+0.951955*LOG(E4)),2)</f>
        <v>7.0000000000000007E-2</v>
      </c>
      <c r="X4" s="63">
        <f>ROUND(10^(-4.194535+1.804172*LOG(D4)+1.034248*LOG(E4)),2)</f>
        <v>7.0000000000000007E-2</v>
      </c>
      <c r="Y4" s="63">
        <f>ROUND(10^(-4.42347+2.006485*LOG(D4)+0.967757*LOG(E4)),2)</f>
        <v>0.06</v>
      </c>
      <c r="Z4" s="63">
        <f>HLOOKUP($D4,V$3:Y$43,MATCH($A4,$A$3:$A$43,0),1)</f>
        <v>7.0000000000000007E-2</v>
      </c>
      <c r="AA4" s="63">
        <f>IF(ROUND(10^(1.80389*LOG(D4)+0.962587*LOG(E4)-4.155099),2)&gt;=0.01,ROUND(10^(1.80389*LOG(D4)+0.962587*LOG(E4)-4.155099),2),ROUND(10^(1.80389*LOG(D4)+0.962587*LOG(E4)-4.155099),3))</f>
        <v>7.0000000000000007E-2</v>
      </c>
      <c r="AB4" s="63">
        <f>ROUND(10^(1.979213*LOG(D4)+0.998347*LOG(E4)-4.369281),2)</f>
        <v>7.0000000000000007E-2</v>
      </c>
      <c r="AC4" s="63">
        <f>ROUND(10^(1.904401*LOG(D4)+1.062478*LOG(E4)-4.348104),2)</f>
        <v>7.0000000000000007E-2</v>
      </c>
      <c r="AD4" s="63">
        <f>ROUND(10^(1.640825*LOG(D4)+1.080387*LOG(E4)-3.976731),2)</f>
        <v>0.08</v>
      </c>
      <c r="AE4" s="63">
        <f>ROUND(10^(1.90887*LOG(D4)+1.088002*LOG(E4)-4.431495),2)</f>
        <v>0.06</v>
      </c>
      <c r="AF4" s="63">
        <f>HLOOKUP($D4,AA$3:AE$43,MATCH($A4,$A$3:$A$43,0),1)</f>
        <v>7.0000000000000007E-2</v>
      </c>
      <c r="AG4" s="63">
        <f>IF(ROUND(10^(1.94019664*LOG(D4)+0.84689666*LOG(E4)-4.20067295),2)&gt;=0.01,ROUND(10^(1.94019664*LOG(D4)+0.84689666*LOG(E4)-4.20067295),2),ROUND(10^(1.94019664*LOG(D4)+0.84689666*LOG(E4)-4.20067295),3))</f>
        <v>7.0000000000000007E-2</v>
      </c>
      <c r="AH4" s="63">
        <f>ROUND(10^(1.93813902*LOG(D4)+0.96697002*LOG(E4)-4.32216295),2)</f>
        <v>7.0000000000000007E-2</v>
      </c>
      <c r="AI4" s="63">
        <f>ROUND(10^(1.82464098*LOG(D4)+0.97625989*LOG(E4)-4.15096808),2)</f>
        <v>7.0000000000000007E-2</v>
      </c>
      <c r="AJ4" s="63">
        <f>HLOOKUP($D4,AG$3:AI$43,MATCH($A4,$A$3:$A$43,0),1)</f>
        <v>7.0000000000000007E-2</v>
      </c>
    </row>
    <row r="5" spans="1:36" ht="12.95" customHeight="1" x14ac:dyDescent="0.15">
      <c r="A5" s="62"/>
      <c r="B5" s="77"/>
      <c r="C5" s="77"/>
      <c r="D5" s="62"/>
      <c r="E5" s="62"/>
      <c r="F5" s="4" t="str">
        <f>IF(D5&gt;0,IF(B5="スギ",P5,IF(B5="ヒノキ",U5,IF(B5="アカマツ",Z5,IF(B5="カラマツ",AF5,AJ5)))),"")</f>
        <v/>
      </c>
      <c r="G5" s="62"/>
      <c r="H5" s="62"/>
      <c r="I5" s="62"/>
      <c r="J5" s="1" t="s">
        <v>15</v>
      </c>
      <c r="K5" s="63" t="e">
        <f t="shared" ref="K5:K43" si="0">IF(ROUND(10^(-5+0.8769+1.7454*LOG(D5)+1.014*LOG(E5)),2)&gt;=0.01,ROUND(10^(-5+0.8769+1.7454*LOG(D5)+1.014*LOG(E5)),2),ROUND(10^(-5+0.8769+1.7454*LOG(D5)+1.014*LOG(E5)),3))</f>
        <v>#NUM!</v>
      </c>
      <c r="L5" s="63" t="e">
        <f t="shared" ref="L5:L43" si="1">ROUND(10^(-5+0.73504+1.83346*LOG(D5)+1.06569*LOG(E5)),2)</f>
        <v>#NUM!</v>
      </c>
      <c r="M5" s="63" t="e">
        <f t="shared" ref="M5:M43" si="2">ROUND(10^(-5+0.71514+1.74357*LOG(D5)+1.17719*LOG(E5)),2)</f>
        <v>#NUM!</v>
      </c>
      <c r="N5" s="63" t="e">
        <f t="shared" ref="N5:N43" si="3">ROUND(10^(-5+0.82956+1.76381*LOG(D5)+1.06412*LOG(E5)),2)</f>
        <v>#NUM!</v>
      </c>
      <c r="O5" s="63" t="e">
        <f t="shared" ref="O5:O43" si="4">ROUND(10^(-5+0.88226+1.79204*LOG(D5)+0.99303*LOG(E5)),2)</f>
        <v>#NUM!</v>
      </c>
      <c r="P5" s="63" t="e">
        <f t="shared" ref="P5:P43" si="5">HLOOKUP($D5,K$3:O$43,MATCH(A5,$A$3:$A$43,0),1)</f>
        <v>#N/A</v>
      </c>
      <c r="Q5" s="63" t="e">
        <f t="shared" ref="Q5:Q43" si="6">IF(ROUND(10^(1.810672*LOG(D5)+0.982833*LOG(E5)-4.173533),2)&gt;=0.01,ROUND(10^(1.810672*LOG(D5)+0.982833*LOG(E5)-4.173533),2),ROUND(10^(1.810672*LOG(D5)+0.982833*LOG(E5)-4.173533),3))</f>
        <v>#NUM!</v>
      </c>
      <c r="R5" s="63" t="e">
        <f t="shared" ref="R5:R43" si="7">ROUND(10^(1.905709*LOG(D5)+1.011385*LOG(E5)-4.293729),2)</f>
        <v>#NUM!</v>
      </c>
      <c r="S5" s="63" t="e">
        <f t="shared" ref="S5:S43" si="8">ROUND(10^(1.771888*LOG(D5)+1.138415*LOG(E5)-4.271259),2)</f>
        <v>#NUM!</v>
      </c>
      <c r="T5" s="63" t="e">
        <f t="shared" ref="T5:T43" si="9">ROUND(10^(1.671519*LOG(D5)+1.363617*LOG(E5)-4.404407),2)</f>
        <v>#NUM!</v>
      </c>
      <c r="U5" s="63" t="e">
        <f t="shared" ref="U5:U43" si="10">HLOOKUP($D5,Q$3:T$43,MATCH($A5,$A$3:$A$43,0),1)</f>
        <v>#N/A</v>
      </c>
      <c r="V5" s="63" t="e">
        <f t="shared" ref="V5:V43" si="11">IF(ROUND(10^(-4.249503+1.946501*LOG(D5)+0.942682*LOG(E5)),2)&gt;=0.01,ROUND(10^(-4.249503+1.946501*LOG(D5)+0.942682*LOG(E5)),2),ROUND(10^(-4.249503+1.946501*LOG(D5)+0.942682*LOG(E5)),3))</f>
        <v>#NUM!</v>
      </c>
      <c r="W5" s="63" t="e">
        <f t="shared" ref="W5:W43" si="12">ROUND(10^(-4.155639+1.847898*LOG(D5)+0.951955*LOG(E5)),2)</f>
        <v>#NUM!</v>
      </c>
      <c r="X5" s="63" t="e">
        <f t="shared" ref="X5:X43" si="13">ROUND(10^(-4.194535+1.804172*LOG(D5)+1.034248*LOG(E5)),2)</f>
        <v>#NUM!</v>
      </c>
      <c r="Y5" s="63" t="e">
        <f t="shared" ref="Y5:Y43" si="14">ROUND(10^(-4.42347+2.006485*LOG(D5)+0.967757*LOG(E5)),2)</f>
        <v>#NUM!</v>
      </c>
      <c r="Z5" s="63" t="e">
        <f t="shared" ref="Z5:Z43" si="15">HLOOKUP($D5,V$3:Y$43,MATCH($A5,$A$3:$A$43,0),1)</f>
        <v>#N/A</v>
      </c>
      <c r="AA5" s="63" t="e">
        <f t="shared" ref="AA5:AA43" si="16">IF(ROUND(10^(1.80389*LOG(D5)+0.962587*LOG(E5)-4.155099),2)&gt;=0.01,ROUND(10^(1.80389*LOG(D5)+0.962587*LOG(E5)-4.155099),2),ROUND(10^(1.80389*LOG(D5)+0.962587*LOG(E5)-4.155099),3))</f>
        <v>#NUM!</v>
      </c>
      <c r="AB5" s="63" t="e">
        <f t="shared" ref="AB5:AB43" si="17">ROUND(10^(1.979213*LOG(D5)+0.998347*LOG(E5)-4.369281),2)</f>
        <v>#NUM!</v>
      </c>
      <c r="AC5" s="63" t="e">
        <f t="shared" ref="AC5:AC43" si="18">ROUND(10^(1.904401*LOG(D5)+1.062478*LOG(E5)-4.348104),2)</f>
        <v>#NUM!</v>
      </c>
      <c r="AD5" s="63" t="e">
        <f t="shared" ref="AD5:AD43" si="19">ROUND(10^(1.640825*LOG(D5)+1.080387*LOG(E5)-3.976731),2)</f>
        <v>#NUM!</v>
      </c>
      <c r="AE5" s="63" t="e">
        <f t="shared" ref="AE5:AE43" si="20">ROUND(10^(1.90887*LOG(D5)+1.088002*LOG(E5)-4.431495),2)</f>
        <v>#NUM!</v>
      </c>
      <c r="AF5" s="63" t="e">
        <f t="shared" ref="AF5:AF43" si="21">HLOOKUP($D5,AA$3:AE$43,MATCH($A5,$A$3:$A$43,0),1)</f>
        <v>#N/A</v>
      </c>
      <c r="AG5" s="63" t="e">
        <f t="shared" ref="AG5:AG43" si="22">IF(ROUND(10^(1.94019664*LOG(D5)+0.84689666*LOG(E5)-4.20067295),2)&gt;=0.01,ROUND(10^(1.94019664*LOG(D5)+0.84689666*LOG(E5)-4.20067295),2),ROUND(10^(1.94019664*LOG(D5)+0.84689666*LOG(E5)-4.20067295),3))</f>
        <v>#NUM!</v>
      </c>
      <c r="AH5" s="63" t="e">
        <f t="shared" ref="AH5:AH43" si="23">ROUND(10^(1.93813902*LOG(D5)+0.96697002*LOG(E5)-4.32216295),2)</f>
        <v>#NUM!</v>
      </c>
      <c r="AI5" s="63" t="e">
        <f t="shared" ref="AI5:AI43" si="24">ROUND(10^(1.82464098*LOG(D5)+0.97625989*LOG(E5)-4.15096808),2)</f>
        <v>#NUM!</v>
      </c>
      <c r="AJ5" s="63" t="e">
        <f t="shared" ref="AJ5:AJ43" si="25">HLOOKUP($D5,AG$3:AI$43,MATCH($A5,$A$3:$A$43,0),1)</f>
        <v>#N/A</v>
      </c>
    </row>
    <row r="6" spans="1:36" ht="12.95" customHeight="1" x14ac:dyDescent="0.15">
      <c r="A6" s="62"/>
      <c r="B6" s="77"/>
      <c r="C6" s="77"/>
      <c r="D6" s="62"/>
      <c r="E6" s="62"/>
      <c r="F6" s="4" t="str">
        <f t="shared" ref="F6:F43" si="26">IF(D6&gt;0,IF(B6="スギ",P6,IF(B6="ヒノキ",U6,IF(B6="アカマツ",Z6,IF(B6="カラマツ",AF6,AJ6)))),"")</f>
        <v/>
      </c>
      <c r="G6" s="62"/>
      <c r="H6" s="62"/>
      <c r="I6" s="62"/>
      <c r="J6" s="1" t="s">
        <v>15</v>
      </c>
      <c r="K6" s="63" t="e">
        <f t="shared" si="0"/>
        <v>#NUM!</v>
      </c>
      <c r="L6" s="63" t="e">
        <f t="shared" si="1"/>
        <v>#NUM!</v>
      </c>
      <c r="M6" s="63" t="e">
        <f t="shared" si="2"/>
        <v>#NUM!</v>
      </c>
      <c r="N6" s="63" t="e">
        <f t="shared" si="3"/>
        <v>#NUM!</v>
      </c>
      <c r="O6" s="63" t="e">
        <f t="shared" si="4"/>
        <v>#NUM!</v>
      </c>
      <c r="P6" s="63" t="e">
        <f t="shared" si="5"/>
        <v>#N/A</v>
      </c>
      <c r="Q6" s="63" t="e">
        <f t="shared" si="6"/>
        <v>#NUM!</v>
      </c>
      <c r="R6" s="63" t="e">
        <f t="shared" si="7"/>
        <v>#NUM!</v>
      </c>
      <c r="S6" s="63" t="e">
        <f t="shared" si="8"/>
        <v>#NUM!</v>
      </c>
      <c r="T6" s="63" t="e">
        <f t="shared" si="9"/>
        <v>#NUM!</v>
      </c>
      <c r="U6" s="63" t="e">
        <f t="shared" si="10"/>
        <v>#N/A</v>
      </c>
      <c r="V6" s="63" t="e">
        <f t="shared" si="11"/>
        <v>#NUM!</v>
      </c>
      <c r="W6" s="63" t="e">
        <f t="shared" si="12"/>
        <v>#NUM!</v>
      </c>
      <c r="X6" s="63" t="e">
        <f t="shared" si="13"/>
        <v>#NUM!</v>
      </c>
      <c r="Y6" s="63" t="e">
        <f t="shared" si="14"/>
        <v>#NUM!</v>
      </c>
      <c r="Z6" s="63" t="e">
        <f t="shared" si="15"/>
        <v>#N/A</v>
      </c>
      <c r="AA6" s="63" t="e">
        <f t="shared" si="16"/>
        <v>#NUM!</v>
      </c>
      <c r="AB6" s="63" t="e">
        <f t="shared" si="17"/>
        <v>#NUM!</v>
      </c>
      <c r="AC6" s="63" t="e">
        <f t="shared" si="18"/>
        <v>#NUM!</v>
      </c>
      <c r="AD6" s="63" t="e">
        <f t="shared" si="19"/>
        <v>#NUM!</v>
      </c>
      <c r="AE6" s="63" t="e">
        <f t="shared" si="20"/>
        <v>#NUM!</v>
      </c>
      <c r="AF6" s="63" t="e">
        <f t="shared" si="21"/>
        <v>#N/A</v>
      </c>
      <c r="AG6" s="63" t="e">
        <f t="shared" si="22"/>
        <v>#NUM!</v>
      </c>
      <c r="AH6" s="63" t="e">
        <f t="shared" si="23"/>
        <v>#NUM!</v>
      </c>
      <c r="AI6" s="63" t="e">
        <f t="shared" si="24"/>
        <v>#NUM!</v>
      </c>
      <c r="AJ6" s="63" t="e">
        <f t="shared" si="25"/>
        <v>#N/A</v>
      </c>
    </row>
    <row r="7" spans="1:36" ht="12.95" customHeight="1" x14ac:dyDescent="0.15">
      <c r="A7" s="62"/>
      <c r="B7" s="105"/>
      <c r="C7" s="106"/>
      <c r="D7" s="62"/>
      <c r="E7" s="62"/>
      <c r="F7" s="4" t="str">
        <f t="shared" si="26"/>
        <v/>
      </c>
      <c r="G7" s="62"/>
      <c r="H7" s="62"/>
      <c r="I7" s="62"/>
      <c r="J7" s="1" t="s">
        <v>15</v>
      </c>
      <c r="K7" s="63" t="e">
        <f t="shared" si="0"/>
        <v>#NUM!</v>
      </c>
      <c r="L7" s="63" t="e">
        <f t="shared" si="1"/>
        <v>#NUM!</v>
      </c>
      <c r="M7" s="63" t="e">
        <f t="shared" si="2"/>
        <v>#NUM!</v>
      </c>
      <c r="N7" s="63" t="e">
        <f t="shared" si="3"/>
        <v>#NUM!</v>
      </c>
      <c r="O7" s="63" t="e">
        <f t="shared" si="4"/>
        <v>#NUM!</v>
      </c>
      <c r="P7" s="63" t="e">
        <f t="shared" si="5"/>
        <v>#N/A</v>
      </c>
      <c r="Q7" s="63" t="e">
        <f t="shared" si="6"/>
        <v>#NUM!</v>
      </c>
      <c r="R7" s="63" t="e">
        <f t="shared" si="7"/>
        <v>#NUM!</v>
      </c>
      <c r="S7" s="63" t="e">
        <f t="shared" si="8"/>
        <v>#NUM!</v>
      </c>
      <c r="T7" s="63" t="e">
        <f t="shared" si="9"/>
        <v>#NUM!</v>
      </c>
      <c r="U7" s="63" t="e">
        <f t="shared" si="10"/>
        <v>#N/A</v>
      </c>
      <c r="V7" s="63" t="e">
        <f t="shared" si="11"/>
        <v>#NUM!</v>
      </c>
      <c r="W7" s="63" t="e">
        <f t="shared" si="12"/>
        <v>#NUM!</v>
      </c>
      <c r="X7" s="63" t="e">
        <f t="shared" si="13"/>
        <v>#NUM!</v>
      </c>
      <c r="Y7" s="63" t="e">
        <f t="shared" si="14"/>
        <v>#NUM!</v>
      </c>
      <c r="Z7" s="63" t="e">
        <f t="shared" si="15"/>
        <v>#N/A</v>
      </c>
      <c r="AA7" s="63" t="e">
        <f t="shared" si="16"/>
        <v>#NUM!</v>
      </c>
      <c r="AB7" s="63" t="e">
        <f t="shared" si="17"/>
        <v>#NUM!</v>
      </c>
      <c r="AC7" s="63" t="e">
        <f t="shared" si="18"/>
        <v>#NUM!</v>
      </c>
      <c r="AD7" s="63" t="e">
        <f t="shared" si="19"/>
        <v>#NUM!</v>
      </c>
      <c r="AE7" s="63" t="e">
        <f t="shared" si="20"/>
        <v>#NUM!</v>
      </c>
      <c r="AF7" s="63" t="e">
        <f t="shared" si="21"/>
        <v>#N/A</v>
      </c>
      <c r="AG7" s="63" t="e">
        <f t="shared" si="22"/>
        <v>#NUM!</v>
      </c>
      <c r="AH7" s="63" t="e">
        <f t="shared" si="23"/>
        <v>#NUM!</v>
      </c>
      <c r="AI7" s="63" t="e">
        <f t="shared" si="24"/>
        <v>#NUM!</v>
      </c>
      <c r="AJ7" s="63" t="e">
        <f t="shared" si="25"/>
        <v>#N/A</v>
      </c>
    </row>
    <row r="8" spans="1:36" ht="12.95" customHeight="1" x14ac:dyDescent="0.15">
      <c r="A8" s="62"/>
      <c r="B8" s="105"/>
      <c r="C8" s="106"/>
      <c r="D8" s="62"/>
      <c r="E8" s="62"/>
      <c r="F8" s="4" t="str">
        <f t="shared" si="26"/>
        <v/>
      </c>
      <c r="G8" s="62"/>
      <c r="H8" s="62"/>
      <c r="I8" s="62"/>
      <c r="J8" s="1" t="s">
        <v>15</v>
      </c>
      <c r="K8" s="63" t="e">
        <f t="shared" si="0"/>
        <v>#NUM!</v>
      </c>
      <c r="L8" s="63" t="e">
        <f t="shared" si="1"/>
        <v>#NUM!</v>
      </c>
      <c r="M8" s="63" t="e">
        <f t="shared" si="2"/>
        <v>#NUM!</v>
      </c>
      <c r="N8" s="63" t="e">
        <f t="shared" si="3"/>
        <v>#NUM!</v>
      </c>
      <c r="O8" s="63" t="e">
        <f t="shared" si="4"/>
        <v>#NUM!</v>
      </c>
      <c r="P8" s="63" t="e">
        <f t="shared" si="5"/>
        <v>#N/A</v>
      </c>
      <c r="Q8" s="63" t="e">
        <f t="shared" si="6"/>
        <v>#NUM!</v>
      </c>
      <c r="R8" s="63" t="e">
        <f t="shared" si="7"/>
        <v>#NUM!</v>
      </c>
      <c r="S8" s="63" t="e">
        <f t="shared" si="8"/>
        <v>#NUM!</v>
      </c>
      <c r="T8" s="63" t="e">
        <f t="shared" si="9"/>
        <v>#NUM!</v>
      </c>
      <c r="U8" s="63" t="e">
        <f t="shared" si="10"/>
        <v>#N/A</v>
      </c>
      <c r="V8" s="63" t="e">
        <f t="shared" si="11"/>
        <v>#NUM!</v>
      </c>
      <c r="W8" s="63" t="e">
        <f t="shared" si="12"/>
        <v>#NUM!</v>
      </c>
      <c r="X8" s="63" t="e">
        <f t="shared" si="13"/>
        <v>#NUM!</v>
      </c>
      <c r="Y8" s="63" t="e">
        <f t="shared" si="14"/>
        <v>#NUM!</v>
      </c>
      <c r="Z8" s="63" t="e">
        <f t="shared" si="15"/>
        <v>#N/A</v>
      </c>
      <c r="AA8" s="63" t="e">
        <f t="shared" si="16"/>
        <v>#NUM!</v>
      </c>
      <c r="AB8" s="63" t="e">
        <f t="shared" si="17"/>
        <v>#NUM!</v>
      </c>
      <c r="AC8" s="63" t="e">
        <f t="shared" si="18"/>
        <v>#NUM!</v>
      </c>
      <c r="AD8" s="63" t="e">
        <f t="shared" si="19"/>
        <v>#NUM!</v>
      </c>
      <c r="AE8" s="63" t="e">
        <f t="shared" si="20"/>
        <v>#NUM!</v>
      </c>
      <c r="AF8" s="63" t="e">
        <f t="shared" si="21"/>
        <v>#N/A</v>
      </c>
      <c r="AG8" s="63" t="e">
        <f t="shared" si="22"/>
        <v>#NUM!</v>
      </c>
      <c r="AH8" s="63" t="e">
        <f t="shared" si="23"/>
        <v>#NUM!</v>
      </c>
      <c r="AI8" s="63" t="e">
        <f t="shared" si="24"/>
        <v>#NUM!</v>
      </c>
      <c r="AJ8" s="63" t="e">
        <f t="shared" si="25"/>
        <v>#N/A</v>
      </c>
    </row>
    <row r="9" spans="1:36" ht="12.95" customHeight="1" x14ac:dyDescent="0.15">
      <c r="A9" s="62"/>
      <c r="B9" s="105"/>
      <c r="C9" s="106"/>
      <c r="D9" s="62"/>
      <c r="E9" s="62"/>
      <c r="F9" s="4" t="str">
        <f>IF(D9&gt;0,IF(B9="スギ",P9,IF(B9="ヒノキ",U9,IF(B9="アカマツ",Z9,IF(B9="カラマツ",AF9,AJ9)))),"")</f>
        <v/>
      </c>
      <c r="G9" s="62"/>
      <c r="H9" s="62"/>
      <c r="I9" s="62"/>
      <c r="J9" s="1" t="s">
        <v>15</v>
      </c>
      <c r="K9" s="63" t="e">
        <f t="shared" si="0"/>
        <v>#NUM!</v>
      </c>
      <c r="L9" s="63" t="e">
        <f t="shared" si="1"/>
        <v>#NUM!</v>
      </c>
      <c r="M9" s="63" t="e">
        <f t="shared" si="2"/>
        <v>#NUM!</v>
      </c>
      <c r="N9" s="63" t="e">
        <f t="shared" si="3"/>
        <v>#NUM!</v>
      </c>
      <c r="O9" s="63" t="e">
        <f t="shared" si="4"/>
        <v>#NUM!</v>
      </c>
      <c r="P9" s="63" t="e">
        <f t="shared" si="5"/>
        <v>#N/A</v>
      </c>
      <c r="Q9" s="63" t="e">
        <f t="shared" si="6"/>
        <v>#NUM!</v>
      </c>
      <c r="R9" s="63" t="e">
        <f t="shared" si="7"/>
        <v>#NUM!</v>
      </c>
      <c r="S9" s="63" t="e">
        <f t="shared" si="8"/>
        <v>#NUM!</v>
      </c>
      <c r="T9" s="63" t="e">
        <f t="shared" si="9"/>
        <v>#NUM!</v>
      </c>
      <c r="U9" s="63" t="e">
        <f t="shared" si="10"/>
        <v>#N/A</v>
      </c>
      <c r="V9" s="63" t="e">
        <f t="shared" si="11"/>
        <v>#NUM!</v>
      </c>
      <c r="W9" s="63" t="e">
        <f t="shared" si="12"/>
        <v>#NUM!</v>
      </c>
      <c r="X9" s="63" t="e">
        <f t="shared" si="13"/>
        <v>#NUM!</v>
      </c>
      <c r="Y9" s="63" t="e">
        <f t="shared" si="14"/>
        <v>#NUM!</v>
      </c>
      <c r="Z9" s="63" t="e">
        <f t="shared" si="15"/>
        <v>#N/A</v>
      </c>
      <c r="AA9" s="63" t="e">
        <f t="shared" si="16"/>
        <v>#NUM!</v>
      </c>
      <c r="AB9" s="63" t="e">
        <f t="shared" si="17"/>
        <v>#NUM!</v>
      </c>
      <c r="AC9" s="63" t="e">
        <f t="shared" si="18"/>
        <v>#NUM!</v>
      </c>
      <c r="AD9" s="63" t="e">
        <f t="shared" si="19"/>
        <v>#NUM!</v>
      </c>
      <c r="AE9" s="63" t="e">
        <f t="shared" si="20"/>
        <v>#NUM!</v>
      </c>
      <c r="AF9" s="63" t="e">
        <f t="shared" si="21"/>
        <v>#N/A</v>
      </c>
      <c r="AG9" s="63" t="e">
        <f t="shared" si="22"/>
        <v>#NUM!</v>
      </c>
      <c r="AH9" s="63" t="e">
        <f t="shared" si="23"/>
        <v>#NUM!</v>
      </c>
      <c r="AI9" s="63" t="e">
        <f t="shared" si="24"/>
        <v>#NUM!</v>
      </c>
      <c r="AJ9" s="63" t="e">
        <f t="shared" si="25"/>
        <v>#N/A</v>
      </c>
    </row>
    <row r="10" spans="1:36" ht="12.95" customHeight="1" x14ac:dyDescent="0.15">
      <c r="A10" s="62"/>
      <c r="B10" s="105"/>
      <c r="C10" s="106"/>
      <c r="D10" s="62"/>
      <c r="E10" s="62"/>
      <c r="F10" s="4" t="str">
        <f>IF(D10&gt;0,IF(B10="スギ",P10,IF(B10="ヒノキ",U10,IF(B10="アカマツ",Z10,IF(B10="カラマツ",AF10,AJ10)))),"")</f>
        <v/>
      </c>
      <c r="G10" s="62"/>
      <c r="H10" s="62"/>
      <c r="I10" s="62"/>
      <c r="J10" s="1" t="s">
        <v>15</v>
      </c>
      <c r="K10" s="63" t="e">
        <f t="shared" si="0"/>
        <v>#NUM!</v>
      </c>
      <c r="L10" s="63" t="e">
        <f t="shared" si="1"/>
        <v>#NUM!</v>
      </c>
      <c r="M10" s="63" t="e">
        <f t="shared" si="2"/>
        <v>#NUM!</v>
      </c>
      <c r="N10" s="63" t="e">
        <f t="shared" si="3"/>
        <v>#NUM!</v>
      </c>
      <c r="O10" s="63" t="e">
        <f t="shared" si="4"/>
        <v>#NUM!</v>
      </c>
      <c r="P10" s="63" t="e">
        <f t="shared" si="5"/>
        <v>#N/A</v>
      </c>
      <c r="Q10" s="63" t="e">
        <f t="shared" si="6"/>
        <v>#NUM!</v>
      </c>
      <c r="R10" s="63" t="e">
        <f t="shared" si="7"/>
        <v>#NUM!</v>
      </c>
      <c r="S10" s="63" t="e">
        <f t="shared" si="8"/>
        <v>#NUM!</v>
      </c>
      <c r="T10" s="63" t="e">
        <f t="shared" si="9"/>
        <v>#NUM!</v>
      </c>
      <c r="U10" s="63" t="e">
        <f t="shared" si="10"/>
        <v>#N/A</v>
      </c>
      <c r="V10" s="63" t="e">
        <f t="shared" si="11"/>
        <v>#NUM!</v>
      </c>
      <c r="W10" s="63" t="e">
        <f t="shared" si="12"/>
        <v>#NUM!</v>
      </c>
      <c r="X10" s="63" t="e">
        <f t="shared" si="13"/>
        <v>#NUM!</v>
      </c>
      <c r="Y10" s="63" t="e">
        <f t="shared" si="14"/>
        <v>#NUM!</v>
      </c>
      <c r="Z10" s="63" t="e">
        <f t="shared" si="15"/>
        <v>#N/A</v>
      </c>
      <c r="AA10" s="63" t="e">
        <f t="shared" si="16"/>
        <v>#NUM!</v>
      </c>
      <c r="AB10" s="63" t="e">
        <f t="shared" si="17"/>
        <v>#NUM!</v>
      </c>
      <c r="AC10" s="63" t="e">
        <f t="shared" si="18"/>
        <v>#NUM!</v>
      </c>
      <c r="AD10" s="63" t="e">
        <f t="shared" si="19"/>
        <v>#NUM!</v>
      </c>
      <c r="AE10" s="63" t="e">
        <f t="shared" si="20"/>
        <v>#NUM!</v>
      </c>
      <c r="AF10" s="63" t="e">
        <f t="shared" si="21"/>
        <v>#N/A</v>
      </c>
      <c r="AG10" s="63" t="e">
        <f t="shared" si="22"/>
        <v>#NUM!</v>
      </c>
      <c r="AH10" s="63" t="e">
        <f t="shared" si="23"/>
        <v>#NUM!</v>
      </c>
      <c r="AI10" s="63" t="e">
        <f t="shared" si="24"/>
        <v>#NUM!</v>
      </c>
      <c r="AJ10" s="63" t="e">
        <f t="shared" si="25"/>
        <v>#N/A</v>
      </c>
    </row>
    <row r="11" spans="1:36" ht="12.95" customHeight="1" x14ac:dyDescent="0.15">
      <c r="A11" s="62"/>
      <c r="B11" s="105"/>
      <c r="C11" s="106"/>
      <c r="D11" s="62"/>
      <c r="E11" s="62"/>
      <c r="F11" s="4" t="str">
        <f t="shared" ref="F11:F12" si="27">IF(D11&gt;0,IF(B11="スギ",P11,IF(B11="ヒノキ",U11,IF(B11="アカマツ",Z11,IF(B11="カラマツ",AF11,AJ11)))),"")</f>
        <v/>
      </c>
      <c r="G11" s="62"/>
      <c r="H11" s="62"/>
      <c r="I11" s="62"/>
      <c r="J11" s="1" t="s">
        <v>15</v>
      </c>
      <c r="K11" s="63" t="e">
        <f t="shared" si="0"/>
        <v>#NUM!</v>
      </c>
      <c r="L11" s="63" t="e">
        <f t="shared" si="1"/>
        <v>#NUM!</v>
      </c>
      <c r="M11" s="63" t="e">
        <f t="shared" si="2"/>
        <v>#NUM!</v>
      </c>
      <c r="N11" s="63" t="e">
        <f t="shared" si="3"/>
        <v>#NUM!</v>
      </c>
      <c r="O11" s="63" t="e">
        <f t="shared" si="4"/>
        <v>#NUM!</v>
      </c>
      <c r="P11" s="63" t="e">
        <f t="shared" si="5"/>
        <v>#N/A</v>
      </c>
      <c r="Q11" s="63" t="e">
        <f t="shared" si="6"/>
        <v>#NUM!</v>
      </c>
      <c r="R11" s="63" t="e">
        <f t="shared" si="7"/>
        <v>#NUM!</v>
      </c>
      <c r="S11" s="63" t="e">
        <f t="shared" si="8"/>
        <v>#NUM!</v>
      </c>
      <c r="T11" s="63" t="e">
        <f t="shared" si="9"/>
        <v>#NUM!</v>
      </c>
      <c r="U11" s="63" t="e">
        <f t="shared" si="10"/>
        <v>#N/A</v>
      </c>
      <c r="V11" s="63" t="e">
        <f t="shared" si="11"/>
        <v>#NUM!</v>
      </c>
      <c r="W11" s="63" t="e">
        <f t="shared" si="12"/>
        <v>#NUM!</v>
      </c>
      <c r="X11" s="63" t="e">
        <f t="shared" si="13"/>
        <v>#NUM!</v>
      </c>
      <c r="Y11" s="63" t="e">
        <f t="shared" si="14"/>
        <v>#NUM!</v>
      </c>
      <c r="Z11" s="63" t="e">
        <f t="shared" si="15"/>
        <v>#N/A</v>
      </c>
      <c r="AA11" s="63" t="e">
        <f t="shared" si="16"/>
        <v>#NUM!</v>
      </c>
      <c r="AB11" s="63" t="e">
        <f t="shared" si="17"/>
        <v>#NUM!</v>
      </c>
      <c r="AC11" s="63" t="e">
        <f t="shared" si="18"/>
        <v>#NUM!</v>
      </c>
      <c r="AD11" s="63" t="e">
        <f t="shared" si="19"/>
        <v>#NUM!</v>
      </c>
      <c r="AE11" s="63" t="e">
        <f t="shared" si="20"/>
        <v>#NUM!</v>
      </c>
      <c r="AF11" s="63" t="e">
        <f t="shared" si="21"/>
        <v>#N/A</v>
      </c>
      <c r="AG11" s="63" t="e">
        <f t="shared" si="22"/>
        <v>#NUM!</v>
      </c>
      <c r="AH11" s="63" t="e">
        <f t="shared" si="23"/>
        <v>#NUM!</v>
      </c>
      <c r="AI11" s="63" t="e">
        <f t="shared" si="24"/>
        <v>#NUM!</v>
      </c>
      <c r="AJ11" s="63" t="e">
        <f t="shared" si="25"/>
        <v>#N/A</v>
      </c>
    </row>
    <row r="12" spans="1:36" ht="12.95" customHeight="1" x14ac:dyDescent="0.15">
      <c r="A12" s="62"/>
      <c r="B12" s="105"/>
      <c r="C12" s="106"/>
      <c r="D12" s="62"/>
      <c r="E12" s="62"/>
      <c r="F12" s="4" t="str">
        <f t="shared" si="27"/>
        <v/>
      </c>
      <c r="G12" s="62"/>
      <c r="H12" s="62"/>
      <c r="I12" s="62"/>
      <c r="J12" s="1" t="s">
        <v>15</v>
      </c>
      <c r="K12" s="63" t="e">
        <f t="shared" si="0"/>
        <v>#NUM!</v>
      </c>
      <c r="L12" s="63" t="e">
        <f t="shared" si="1"/>
        <v>#NUM!</v>
      </c>
      <c r="M12" s="63" t="e">
        <f t="shared" si="2"/>
        <v>#NUM!</v>
      </c>
      <c r="N12" s="63" t="e">
        <f t="shared" si="3"/>
        <v>#NUM!</v>
      </c>
      <c r="O12" s="63" t="e">
        <f t="shared" si="4"/>
        <v>#NUM!</v>
      </c>
      <c r="P12" s="63" t="e">
        <f t="shared" si="5"/>
        <v>#N/A</v>
      </c>
      <c r="Q12" s="63" t="e">
        <f t="shared" si="6"/>
        <v>#NUM!</v>
      </c>
      <c r="R12" s="63" t="e">
        <f t="shared" si="7"/>
        <v>#NUM!</v>
      </c>
      <c r="S12" s="63" t="e">
        <f t="shared" si="8"/>
        <v>#NUM!</v>
      </c>
      <c r="T12" s="63" t="e">
        <f t="shared" si="9"/>
        <v>#NUM!</v>
      </c>
      <c r="U12" s="63" t="e">
        <f t="shared" si="10"/>
        <v>#N/A</v>
      </c>
      <c r="V12" s="63" t="e">
        <f t="shared" si="11"/>
        <v>#NUM!</v>
      </c>
      <c r="W12" s="63" t="e">
        <f t="shared" si="12"/>
        <v>#NUM!</v>
      </c>
      <c r="X12" s="63" t="e">
        <f t="shared" si="13"/>
        <v>#NUM!</v>
      </c>
      <c r="Y12" s="63" t="e">
        <f t="shared" si="14"/>
        <v>#NUM!</v>
      </c>
      <c r="Z12" s="63" t="e">
        <f t="shared" si="15"/>
        <v>#N/A</v>
      </c>
      <c r="AA12" s="63" t="e">
        <f t="shared" si="16"/>
        <v>#NUM!</v>
      </c>
      <c r="AB12" s="63" t="e">
        <f t="shared" si="17"/>
        <v>#NUM!</v>
      </c>
      <c r="AC12" s="63" t="e">
        <f t="shared" si="18"/>
        <v>#NUM!</v>
      </c>
      <c r="AD12" s="63" t="e">
        <f t="shared" si="19"/>
        <v>#NUM!</v>
      </c>
      <c r="AE12" s="63" t="e">
        <f t="shared" si="20"/>
        <v>#NUM!</v>
      </c>
      <c r="AF12" s="63" t="e">
        <f t="shared" si="21"/>
        <v>#N/A</v>
      </c>
      <c r="AG12" s="63" t="e">
        <f t="shared" si="22"/>
        <v>#NUM!</v>
      </c>
      <c r="AH12" s="63" t="e">
        <f t="shared" si="23"/>
        <v>#NUM!</v>
      </c>
      <c r="AI12" s="63" t="e">
        <f t="shared" si="24"/>
        <v>#NUM!</v>
      </c>
      <c r="AJ12" s="63" t="e">
        <f t="shared" si="25"/>
        <v>#N/A</v>
      </c>
    </row>
    <row r="13" spans="1:36" ht="12.95" customHeight="1" x14ac:dyDescent="0.15">
      <c r="A13" s="62"/>
      <c r="B13" s="77"/>
      <c r="C13" s="77"/>
      <c r="D13" s="62"/>
      <c r="E13" s="62"/>
      <c r="F13" s="4" t="str">
        <f t="shared" si="26"/>
        <v/>
      </c>
      <c r="G13" s="5"/>
      <c r="H13" s="62"/>
      <c r="I13" s="62"/>
      <c r="J13" s="1" t="s">
        <v>15</v>
      </c>
      <c r="K13" s="63" t="e">
        <f t="shared" si="0"/>
        <v>#NUM!</v>
      </c>
      <c r="L13" s="63" t="e">
        <f t="shared" si="1"/>
        <v>#NUM!</v>
      </c>
      <c r="M13" s="63" t="e">
        <f t="shared" si="2"/>
        <v>#NUM!</v>
      </c>
      <c r="N13" s="63" t="e">
        <f t="shared" si="3"/>
        <v>#NUM!</v>
      </c>
      <c r="O13" s="63" t="e">
        <f t="shared" si="4"/>
        <v>#NUM!</v>
      </c>
      <c r="P13" s="63" t="e">
        <f t="shared" si="5"/>
        <v>#N/A</v>
      </c>
      <c r="Q13" s="63" t="e">
        <f t="shared" si="6"/>
        <v>#NUM!</v>
      </c>
      <c r="R13" s="63" t="e">
        <f t="shared" si="7"/>
        <v>#NUM!</v>
      </c>
      <c r="S13" s="63" t="e">
        <f t="shared" si="8"/>
        <v>#NUM!</v>
      </c>
      <c r="T13" s="63" t="e">
        <f t="shared" si="9"/>
        <v>#NUM!</v>
      </c>
      <c r="U13" s="63" t="e">
        <f t="shared" si="10"/>
        <v>#N/A</v>
      </c>
      <c r="V13" s="63" t="e">
        <f t="shared" si="11"/>
        <v>#NUM!</v>
      </c>
      <c r="W13" s="63" t="e">
        <f t="shared" si="12"/>
        <v>#NUM!</v>
      </c>
      <c r="X13" s="63" t="e">
        <f t="shared" si="13"/>
        <v>#NUM!</v>
      </c>
      <c r="Y13" s="63" t="e">
        <f t="shared" si="14"/>
        <v>#NUM!</v>
      </c>
      <c r="Z13" s="63" t="e">
        <f t="shared" si="15"/>
        <v>#N/A</v>
      </c>
      <c r="AA13" s="63" t="e">
        <f t="shared" si="16"/>
        <v>#NUM!</v>
      </c>
      <c r="AB13" s="63" t="e">
        <f t="shared" si="17"/>
        <v>#NUM!</v>
      </c>
      <c r="AC13" s="63" t="e">
        <f t="shared" si="18"/>
        <v>#NUM!</v>
      </c>
      <c r="AD13" s="63" t="e">
        <f t="shared" si="19"/>
        <v>#NUM!</v>
      </c>
      <c r="AE13" s="63" t="e">
        <f t="shared" si="20"/>
        <v>#NUM!</v>
      </c>
      <c r="AF13" s="63" t="e">
        <f t="shared" si="21"/>
        <v>#N/A</v>
      </c>
      <c r="AG13" s="63" t="e">
        <f t="shared" si="22"/>
        <v>#NUM!</v>
      </c>
      <c r="AH13" s="63" t="e">
        <f t="shared" si="23"/>
        <v>#NUM!</v>
      </c>
      <c r="AI13" s="63" t="e">
        <f t="shared" si="24"/>
        <v>#NUM!</v>
      </c>
      <c r="AJ13" s="63" t="e">
        <f t="shared" si="25"/>
        <v>#N/A</v>
      </c>
    </row>
    <row r="14" spans="1:36" ht="12.95" customHeight="1" x14ac:dyDescent="0.15">
      <c r="A14" s="62"/>
      <c r="B14" s="77"/>
      <c r="C14" s="77"/>
      <c r="D14" s="62"/>
      <c r="E14" s="62"/>
      <c r="F14" s="4" t="str">
        <f>IF(D14&gt;0,IF(B14="スギ",P14,IF(B14="ヒノキ",U14,IF(B14="アカマツ",Z14,IF(B14="カラマツ",AF14,AJ14)))),"")</f>
        <v/>
      </c>
      <c r="G14" s="62"/>
      <c r="H14" s="62"/>
      <c r="I14" s="62"/>
      <c r="J14" s="1" t="s">
        <v>15</v>
      </c>
      <c r="K14" s="63" t="e">
        <f>IF(ROUND(10^(-5+0.8769+1.7454*LOG(D14)+1.014*LOG(E14)),2)&gt;=0.01,ROUND(10^(-5+0.8769+1.7454*LOG(D14)+1.014*LOG(E14)),2),ROUND(10^(-5+0.8769+1.7454*LOG(D14)+1.014*LOG(E14)),3))</f>
        <v>#NUM!</v>
      </c>
      <c r="L14" s="63" t="e">
        <f>ROUND(10^(-5+0.73504+1.83346*LOG(D14)+1.06569*LOG(E14)),2)</f>
        <v>#NUM!</v>
      </c>
      <c r="M14" s="63" t="e">
        <f>ROUND(10^(-5+0.71514+1.74357*LOG(D14)+1.17719*LOG(E14)),2)</f>
        <v>#NUM!</v>
      </c>
      <c r="N14" s="63" t="e">
        <f>ROUND(10^(-5+0.82956+1.76381*LOG(D14)+1.06412*LOG(E14)),2)</f>
        <v>#NUM!</v>
      </c>
      <c r="O14" s="63" t="e">
        <f>ROUND(10^(-5+0.88226+1.79204*LOG(D14)+0.99303*LOG(E14)),2)</f>
        <v>#NUM!</v>
      </c>
      <c r="P14" s="63" t="e">
        <f>HLOOKUP($D14,K$3:O$43,MATCH(A14,$A$3:$A$43,0),1)</f>
        <v>#N/A</v>
      </c>
      <c r="Q14" s="63" t="e">
        <f>IF(ROUND(10^(1.810672*LOG(D14)+0.982833*LOG(E14)-4.173533),2)&gt;=0.01,ROUND(10^(1.810672*LOG(D14)+0.982833*LOG(E14)-4.173533),2),ROUND(10^(1.810672*LOG(D14)+0.982833*LOG(E14)-4.173533),3))</f>
        <v>#NUM!</v>
      </c>
      <c r="R14" s="63" t="e">
        <f>ROUND(10^(1.905709*LOG(D14)+1.011385*LOG(E14)-4.293729),2)</f>
        <v>#NUM!</v>
      </c>
      <c r="S14" s="63" t="e">
        <f>ROUND(10^(1.771888*LOG(D14)+1.138415*LOG(E14)-4.271259),2)</f>
        <v>#NUM!</v>
      </c>
      <c r="T14" s="63" t="e">
        <f>ROUND(10^(1.671519*LOG(D14)+1.363617*LOG(E14)-4.404407),2)</f>
        <v>#NUM!</v>
      </c>
      <c r="U14" s="63" t="e">
        <f>HLOOKUP($D14,Q$3:T$43,MATCH($A14,$A$3:$A$43,0),1)</f>
        <v>#N/A</v>
      </c>
      <c r="V14" s="63" t="e">
        <f>IF(ROUND(10^(-4.249503+1.946501*LOG(D14)+0.942682*LOG(E14)),2)&gt;=0.01,ROUND(10^(-4.249503+1.946501*LOG(D14)+0.942682*LOG(E14)),2),ROUND(10^(-4.249503+1.946501*LOG(D14)+0.942682*LOG(E14)),3))</f>
        <v>#NUM!</v>
      </c>
      <c r="W14" s="63" t="e">
        <f>ROUND(10^(-4.155639+1.847898*LOG(D14)+0.951955*LOG(E14)),2)</f>
        <v>#NUM!</v>
      </c>
      <c r="X14" s="63" t="e">
        <f>ROUND(10^(-4.194535+1.804172*LOG(D14)+1.034248*LOG(E14)),2)</f>
        <v>#NUM!</v>
      </c>
      <c r="Y14" s="63" t="e">
        <f>ROUND(10^(-4.42347+2.006485*LOG(D14)+0.967757*LOG(E14)),2)</f>
        <v>#NUM!</v>
      </c>
      <c r="Z14" s="63" t="e">
        <f>HLOOKUP($D14,V$3:Y$43,MATCH($A14,$A$3:$A$43,0),1)</f>
        <v>#N/A</v>
      </c>
      <c r="AA14" s="63" t="e">
        <f>IF(ROUND(10^(1.80389*LOG(D14)+0.962587*LOG(E14)-4.155099),2)&gt;=0.01,ROUND(10^(1.80389*LOG(D14)+0.962587*LOG(E14)-4.155099),2),ROUND(10^(1.80389*LOG(D14)+0.962587*LOG(E14)-4.155099),3))</f>
        <v>#NUM!</v>
      </c>
      <c r="AB14" s="63" t="e">
        <f>ROUND(10^(1.979213*LOG(D14)+0.998347*LOG(E14)-4.369281),2)</f>
        <v>#NUM!</v>
      </c>
      <c r="AC14" s="63" t="e">
        <f>ROUND(10^(1.904401*LOG(D14)+1.062478*LOG(E14)-4.348104),2)</f>
        <v>#NUM!</v>
      </c>
      <c r="AD14" s="63" t="e">
        <f>ROUND(10^(1.640825*LOG(D14)+1.080387*LOG(E14)-3.976731),2)</f>
        <v>#NUM!</v>
      </c>
      <c r="AE14" s="63" t="e">
        <f>ROUND(10^(1.90887*LOG(D14)+1.088002*LOG(E14)-4.431495),2)</f>
        <v>#NUM!</v>
      </c>
      <c r="AF14" s="63" t="e">
        <f>HLOOKUP($D14,AA$3:AE$43,MATCH($A14,$A$3:$A$43,0),1)</f>
        <v>#N/A</v>
      </c>
      <c r="AG14" s="63" t="e">
        <f>IF(ROUND(10^(1.94019664*LOG(D14)+0.84689666*LOG(E14)-4.20067295),2)&gt;=0.01,ROUND(10^(1.94019664*LOG(D14)+0.84689666*LOG(E14)-4.20067295),2),ROUND(10^(1.94019664*LOG(D14)+0.84689666*LOG(E14)-4.20067295),3))</f>
        <v>#NUM!</v>
      </c>
      <c r="AH14" s="63" t="e">
        <f>ROUND(10^(1.93813902*LOG(D14)+0.96697002*LOG(E14)-4.32216295),2)</f>
        <v>#NUM!</v>
      </c>
      <c r="AI14" s="63" t="e">
        <f>ROUND(10^(1.82464098*LOG(D14)+0.97625989*LOG(E14)-4.15096808),2)</f>
        <v>#NUM!</v>
      </c>
      <c r="AJ14" s="63" t="e">
        <f>HLOOKUP($D14,AG$3:AI$43,MATCH($A14,$A$3:$A$43,0),1)</f>
        <v>#N/A</v>
      </c>
    </row>
    <row r="15" spans="1:36" ht="12.95" customHeight="1" x14ac:dyDescent="0.15">
      <c r="A15" s="62"/>
      <c r="B15" s="77"/>
      <c r="C15" s="77"/>
      <c r="D15" s="62"/>
      <c r="E15" s="62"/>
      <c r="F15" s="4" t="str">
        <f t="shared" si="26"/>
        <v/>
      </c>
      <c r="G15" s="62"/>
      <c r="H15" s="62"/>
      <c r="I15" s="62"/>
      <c r="J15" s="1" t="s">
        <v>15</v>
      </c>
      <c r="K15" s="63" t="e">
        <f t="shared" si="0"/>
        <v>#NUM!</v>
      </c>
      <c r="L15" s="63" t="e">
        <f t="shared" si="1"/>
        <v>#NUM!</v>
      </c>
      <c r="M15" s="63" t="e">
        <f t="shared" si="2"/>
        <v>#NUM!</v>
      </c>
      <c r="N15" s="63" t="e">
        <f t="shared" si="3"/>
        <v>#NUM!</v>
      </c>
      <c r="O15" s="63" t="e">
        <f t="shared" si="4"/>
        <v>#NUM!</v>
      </c>
      <c r="P15" s="63" t="e">
        <f t="shared" si="5"/>
        <v>#N/A</v>
      </c>
      <c r="Q15" s="63" t="e">
        <f t="shared" si="6"/>
        <v>#NUM!</v>
      </c>
      <c r="R15" s="63" t="e">
        <f t="shared" si="7"/>
        <v>#NUM!</v>
      </c>
      <c r="S15" s="63" t="e">
        <f t="shared" si="8"/>
        <v>#NUM!</v>
      </c>
      <c r="T15" s="63" t="e">
        <f t="shared" si="9"/>
        <v>#NUM!</v>
      </c>
      <c r="U15" s="63" t="e">
        <f t="shared" si="10"/>
        <v>#N/A</v>
      </c>
      <c r="V15" s="63" t="e">
        <f t="shared" si="11"/>
        <v>#NUM!</v>
      </c>
      <c r="W15" s="63" t="e">
        <f t="shared" si="12"/>
        <v>#NUM!</v>
      </c>
      <c r="X15" s="63" t="e">
        <f t="shared" si="13"/>
        <v>#NUM!</v>
      </c>
      <c r="Y15" s="63" t="e">
        <f t="shared" si="14"/>
        <v>#NUM!</v>
      </c>
      <c r="Z15" s="63" t="e">
        <f t="shared" si="15"/>
        <v>#N/A</v>
      </c>
      <c r="AA15" s="63" t="e">
        <f t="shared" si="16"/>
        <v>#NUM!</v>
      </c>
      <c r="AB15" s="63" t="e">
        <f t="shared" si="17"/>
        <v>#NUM!</v>
      </c>
      <c r="AC15" s="63" t="e">
        <f t="shared" si="18"/>
        <v>#NUM!</v>
      </c>
      <c r="AD15" s="63" t="e">
        <f t="shared" si="19"/>
        <v>#NUM!</v>
      </c>
      <c r="AE15" s="63" t="e">
        <f t="shared" si="20"/>
        <v>#NUM!</v>
      </c>
      <c r="AF15" s="63" t="e">
        <f t="shared" si="21"/>
        <v>#N/A</v>
      </c>
      <c r="AG15" s="63" t="e">
        <f t="shared" si="22"/>
        <v>#NUM!</v>
      </c>
      <c r="AH15" s="63" t="e">
        <f t="shared" si="23"/>
        <v>#NUM!</v>
      </c>
      <c r="AI15" s="63" t="e">
        <f t="shared" si="24"/>
        <v>#NUM!</v>
      </c>
      <c r="AJ15" s="63" t="e">
        <f t="shared" si="25"/>
        <v>#N/A</v>
      </c>
    </row>
    <row r="16" spans="1:36" ht="12.95" customHeight="1" x14ac:dyDescent="0.15">
      <c r="A16" s="62"/>
      <c r="B16" s="77"/>
      <c r="C16" s="77"/>
      <c r="D16" s="62"/>
      <c r="E16" s="62"/>
      <c r="F16" s="4" t="str">
        <f t="shared" si="26"/>
        <v/>
      </c>
      <c r="G16" s="62"/>
      <c r="H16" s="62"/>
      <c r="I16" s="62"/>
      <c r="J16" s="1" t="s">
        <v>15</v>
      </c>
      <c r="K16" s="63" t="e">
        <f t="shared" si="0"/>
        <v>#NUM!</v>
      </c>
      <c r="L16" s="63" t="e">
        <f t="shared" si="1"/>
        <v>#NUM!</v>
      </c>
      <c r="M16" s="63" t="e">
        <f t="shared" si="2"/>
        <v>#NUM!</v>
      </c>
      <c r="N16" s="63" t="e">
        <f t="shared" si="3"/>
        <v>#NUM!</v>
      </c>
      <c r="O16" s="63" t="e">
        <f t="shared" si="4"/>
        <v>#NUM!</v>
      </c>
      <c r="P16" s="63" t="e">
        <f t="shared" si="5"/>
        <v>#N/A</v>
      </c>
      <c r="Q16" s="63" t="e">
        <f t="shared" si="6"/>
        <v>#NUM!</v>
      </c>
      <c r="R16" s="63" t="e">
        <f t="shared" si="7"/>
        <v>#NUM!</v>
      </c>
      <c r="S16" s="63" t="e">
        <f t="shared" si="8"/>
        <v>#NUM!</v>
      </c>
      <c r="T16" s="63" t="e">
        <f t="shared" si="9"/>
        <v>#NUM!</v>
      </c>
      <c r="U16" s="63" t="e">
        <f t="shared" si="10"/>
        <v>#N/A</v>
      </c>
      <c r="V16" s="63" t="e">
        <f t="shared" si="11"/>
        <v>#NUM!</v>
      </c>
      <c r="W16" s="63" t="e">
        <f t="shared" si="12"/>
        <v>#NUM!</v>
      </c>
      <c r="X16" s="63" t="e">
        <f t="shared" si="13"/>
        <v>#NUM!</v>
      </c>
      <c r="Y16" s="63" t="e">
        <f t="shared" si="14"/>
        <v>#NUM!</v>
      </c>
      <c r="Z16" s="63" t="e">
        <f t="shared" si="15"/>
        <v>#N/A</v>
      </c>
      <c r="AA16" s="63" t="e">
        <f t="shared" si="16"/>
        <v>#NUM!</v>
      </c>
      <c r="AB16" s="63" t="e">
        <f t="shared" si="17"/>
        <v>#NUM!</v>
      </c>
      <c r="AC16" s="63" t="e">
        <f t="shared" si="18"/>
        <v>#NUM!</v>
      </c>
      <c r="AD16" s="63" t="e">
        <f t="shared" si="19"/>
        <v>#NUM!</v>
      </c>
      <c r="AE16" s="63" t="e">
        <f t="shared" si="20"/>
        <v>#NUM!</v>
      </c>
      <c r="AF16" s="63" t="e">
        <f t="shared" si="21"/>
        <v>#N/A</v>
      </c>
      <c r="AG16" s="63" t="e">
        <f t="shared" si="22"/>
        <v>#NUM!</v>
      </c>
      <c r="AH16" s="63" t="e">
        <f t="shared" si="23"/>
        <v>#NUM!</v>
      </c>
      <c r="AI16" s="63" t="e">
        <f t="shared" si="24"/>
        <v>#NUM!</v>
      </c>
      <c r="AJ16" s="63" t="e">
        <f t="shared" si="25"/>
        <v>#N/A</v>
      </c>
    </row>
    <row r="17" spans="1:36" ht="12.95" customHeight="1" x14ac:dyDescent="0.15">
      <c r="A17" s="62"/>
      <c r="B17" s="77"/>
      <c r="C17" s="77"/>
      <c r="D17" s="62"/>
      <c r="E17" s="62"/>
      <c r="F17" s="4" t="str">
        <f t="shared" si="26"/>
        <v/>
      </c>
      <c r="G17" s="62"/>
      <c r="H17" s="62"/>
      <c r="I17" s="62"/>
      <c r="J17" s="1" t="s">
        <v>15</v>
      </c>
      <c r="K17" s="63" t="e">
        <f t="shared" si="0"/>
        <v>#NUM!</v>
      </c>
      <c r="L17" s="63" t="e">
        <f t="shared" si="1"/>
        <v>#NUM!</v>
      </c>
      <c r="M17" s="63" t="e">
        <f t="shared" si="2"/>
        <v>#NUM!</v>
      </c>
      <c r="N17" s="63" t="e">
        <f t="shared" si="3"/>
        <v>#NUM!</v>
      </c>
      <c r="O17" s="63" t="e">
        <f t="shared" si="4"/>
        <v>#NUM!</v>
      </c>
      <c r="P17" s="63" t="e">
        <f t="shared" si="5"/>
        <v>#N/A</v>
      </c>
      <c r="Q17" s="63" t="e">
        <f t="shared" si="6"/>
        <v>#NUM!</v>
      </c>
      <c r="R17" s="63" t="e">
        <f t="shared" si="7"/>
        <v>#NUM!</v>
      </c>
      <c r="S17" s="63" t="e">
        <f t="shared" si="8"/>
        <v>#NUM!</v>
      </c>
      <c r="T17" s="63" t="e">
        <f t="shared" si="9"/>
        <v>#NUM!</v>
      </c>
      <c r="U17" s="63" t="e">
        <f t="shared" si="10"/>
        <v>#N/A</v>
      </c>
      <c r="V17" s="63" t="e">
        <f t="shared" si="11"/>
        <v>#NUM!</v>
      </c>
      <c r="W17" s="63" t="e">
        <f t="shared" si="12"/>
        <v>#NUM!</v>
      </c>
      <c r="X17" s="63" t="e">
        <f t="shared" si="13"/>
        <v>#NUM!</v>
      </c>
      <c r="Y17" s="63" t="e">
        <f t="shared" si="14"/>
        <v>#NUM!</v>
      </c>
      <c r="Z17" s="63" t="e">
        <f t="shared" si="15"/>
        <v>#N/A</v>
      </c>
      <c r="AA17" s="63" t="e">
        <f t="shared" si="16"/>
        <v>#NUM!</v>
      </c>
      <c r="AB17" s="63" t="e">
        <f t="shared" si="17"/>
        <v>#NUM!</v>
      </c>
      <c r="AC17" s="63" t="e">
        <f t="shared" si="18"/>
        <v>#NUM!</v>
      </c>
      <c r="AD17" s="63" t="e">
        <f t="shared" si="19"/>
        <v>#NUM!</v>
      </c>
      <c r="AE17" s="63" t="e">
        <f t="shared" si="20"/>
        <v>#NUM!</v>
      </c>
      <c r="AF17" s="63" t="e">
        <f t="shared" si="21"/>
        <v>#N/A</v>
      </c>
      <c r="AG17" s="63" t="e">
        <f t="shared" si="22"/>
        <v>#NUM!</v>
      </c>
      <c r="AH17" s="63" t="e">
        <f t="shared" si="23"/>
        <v>#NUM!</v>
      </c>
      <c r="AI17" s="63" t="e">
        <f t="shared" si="24"/>
        <v>#NUM!</v>
      </c>
      <c r="AJ17" s="63" t="e">
        <f t="shared" si="25"/>
        <v>#N/A</v>
      </c>
    </row>
    <row r="18" spans="1:36" ht="12.95" customHeight="1" x14ac:dyDescent="0.15">
      <c r="A18" s="62"/>
      <c r="B18" s="77"/>
      <c r="C18" s="77"/>
      <c r="D18" s="62"/>
      <c r="E18" s="62"/>
      <c r="F18" s="4" t="str">
        <f t="shared" si="26"/>
        <v/>
      </c>
      <c r="G18" s="62"/>
      <c r="H18" s="62"/>
      <c r="I18" s="62"/>
      <c r="J18" s="1" t="s">
        <v>15</v>
      </c>
      <c r="K18" s="63" t="e">
        <f t="shared" si="0"/>
        <v>#NUM!</v>
      </c>
      <c r="L18" s="63" t="e">
        <f t="shared" si="1"/>
        <v>#NUM!</v>
      </c>
      <c r="M18" s="63" t="e">
        <f t="shared" si="2"/>
        <v>#NUM!</v>
      </c>
      <c r="N18" s="63" t="e">
        <f t="shared" si="3"/>
        <v>#NUM!</v>
      </c>
      <c r="O18" s="63" t="e">
        <f t="shared" si="4"/>
        <v>#NUM!</v>
      </c>
      <c r="P18" s="63" t="e">
        <f t="shared" si="5"/>
        <v>#N/A</v>
      </c>
      <c r="Q18" s="63" t="e">
        <f t="shared" si="6"/>
        <v>#NUM!</v>
      </c>
      <c r="R18" s="63" t="e">
        <f t="shared" si="7"/>
        <v>#NUM!</v>
      </c>
      <c r="S18" s="63" t="e">
        <f t="shared" si="8"/>
        <v>#NUM!</v>
      </c>
      <c r="T18" s="63" t="e">
        <f t="shared" si="9"/>
        <v>#NUM!</v>
      </c>
      <c r="U18" s="63" t="e">
        <f t="shared" si="10"/>
        <v>#N/A</v>
      </c>
      <c r="V18" s="63" t="e">
        <f t="shared" si="11"/>
        <v>#NUM!</v>
      </c>
      <c r="W18" s="63" t="e">
        <f t="shared" si="12"/>
        <v>#NUM!</v>
      </c>
      <c r="X18" s="63" t="e">
        <f t="shared" si="13"/>
        <v>#NUM!</v>
      </c>
      <c r="Y18" s="63" t="e">
        <f t="shared" si="14"/>
        <v>#NUM!</v>
      </c>
      <c r="Z18" s="63" t="e">
        <f t="shared" si="15"/>
        <v>#N/A</v>
      </c>
      <c r="AA18" s="63" t="e">
        <f t="shared" si="16"/>
        <v>#NUM!</v>
      </c>
      <c r="AB18" s="63" t="e">
        <f t="shared" si="17"/>
        <v>#NUM!</v>
      </c>
      <c r="AC18" s="63" t="e">
        <f t="shared" si="18"/>
        <v>#NUM!</v>
      </c>
      <c r="AD18" s="63" t="e">
        <f t="shared" si="19"/>
        <v>#NUM!</v>
      </c>
      <c r="AE18" s="63" t="e">
        <f t="shared" si="20"/>
        <v>#NUM!</v>
      </c>
      <c r="AF18" s="63" t="e">
        <f t="shared" si="21"/>
        <v>#N/A</v>
      </c>
      <c r="AG18" s="63" t="e">
        <f t="shared" si="22"/>
        <v>#NUM!</v>
      </c>
      <c r="AH18" s="63" t="e">
        <f t="shared" si="23"/>
        <v>#NUM!</v>
      </c>
      <c r="AI18" s="63" t="e">
        <f t="shared" si="24"/>
        <v>#NUM!</v>
      </c>
      <c r="AJ18" s="63" t="e">
        <f t="shared" si="25"/>
        <v>#N/A</v>
      </c>
    </row>
    <row r="19" spans="1:36" ht="12.95" customHeight="1" x14ac:dyDescent="0.15">
      <c r="A19" s="62"/>
      <c r="B19" s="77"/>
      <c r="C19" s="77"/>
      <c r="D19" s="62"/>
      <c r="E19" s="62"/>
      <c r="F19" s="4" t="str">
        <f t="shared" si="26"/>
        <v/>
      </c>
      <c r="G19" s="62"/>
      <c r="H19" s="62"/>
      <c r="I19" s="62"/>
      <c r="J19" s="1" t="s">
        <v>15</v>
      </c>
      <c r="K19" s="63" t="e">
        <f t="shared" si="0"/>
        <v>#NUM!</v>
      </c>
      <c r="L19" s="63" t="e">
        <f t="shared" si="1"/>
        <v>#NUM!</v>
      </c>
      <c r="M19" s="63" t="e">
        <f t="shared" si="2"/>
        <v>#NUM!</v>
      </c>
      <c r="N19" s="63" t="e">
        <f t="shared" si="3"/>
        <v>#NUM!</v>
      </c>
      <c r="O19" s="63" t="e">
        <f t="shared" si="4"/>
        <v>#NUM!</v>
      </c>
      <c r="P19" s="63" t="e">
        <f t="shared" si="5"/>
        <v>#N/A</v>
      </c>
      <c r="Q19" s="63" t="e">
        <f t="shared" si="6"/>
        <v>#NUM!</v>
      </c>
      <c r="R19" s="63" t="e">
        <f t="shared" si="7"/>
        <v>#NUM!</v>
      </c>
      <c r="S19" s="63" t="e">
        <f t="shared" si="8"/>
        <v>#NUM!</v>
      </c>
      <c r="T19" s="63" t="e">
        <f t="shared" si="9"/>
        <v>#NUM!</v>
      </c>
      <c r="U19" s="63" t="e">
        <f t="shared" si="10"/>
        <v>#N/A</v>
      </c>
      <c r="V19" s="63" t="e">
        <f t="shared" si="11"/>
        <v>#NUM!</v>
      </c>
      <c r="W19" s="63" t="e">
        <f t="shared" si="12"/>
        <v>#NUM!</v>
      </c>
      <c r="X19" s="63" t="e">
        <f t="shared" si="13"/>
        <v>#NUM!</v>
      </c>
      <c r="Y19" s="63" t="e">
        <f t="shared" si="14"/>
        <v>#NUM!</v>
      </c>
      <c r="Z19" s="63" t="e">
        <f t="shared" si="15"/>
        <v>#N/A</v>
      </c>
      <c r="AA19" s="63" t="e">
        <f t="shared" si="16"/>
        <v>#NUM!</v>
      </c>
      <c r="AB19" s="63" t="e">
        <f t="shared" si="17"/>
        <v>#NUM!</v>
      </c>
      <c r="AC19" s="63" t="e">
        <f t="shared" si="18"/>
        <v>#NUM!</v>
      </c>
      <c r="AD19" s="63" t="e">
        <f t="shared" si="19"/>
        <v>#NUM!</v>
      </c>
      <c r="AE19" s="63" t="e">
        <f t="shared" si="20"/>
        <v>#NUM!</v>
      </c>
      <c r="AF19" s="63" t="e">
        <f t="shared" si="21"/>
        <v>#N/A</v>
      </c>
      <c r="AG19" s="63" t="e">
        <f t="shared" si="22"/>
        <v>#NUM!</v>
      </c>
      <c r="AH19" s="63" t="e">
        <f t="shared" si="23"/>
        <v>#NUM!</v>
      </c>
      <c r="AI19" s="63" t="e">
        <f t="shared" si="24"/>
        <v>#NUM!</v>
      </c>
      <c r="AJ19" s="63" t="e">
        <f t="shared" si="25"/>
        <v>#N/A</v>
      </c>
    </row>
    <row r="20" spans="1:36" ht="12.95" customHeight="1" x14ac:dyDescent="0.15">
      <c r="A20" s="62"/>
      <c r="B20" s="77"/>
      <c r="C20" s="77"/>
      <c r="D20" s="62"/>
      <c r="E20" s="62"/>
      <c r="F20" s="4" t="str">
        <f t="shared" si="26"/>
        <v/>
      </c>
      <c r="G20" s="62"/>
      <c r="H20" s="62"/>
      <c r="I20" s="62"/>
      <c r="J20" s="1" t="s">
        <v>15</v>
      </c>
      <c r="K20" s="63" t="e">
        <f t="shared" si="0"/>
        <v>#NUM!</v>
      </c>
      <c r="L20" s="63" t="e">
        <f t="shared" si="1"/>
        <v>#NUM!</v>
      </c>
      <c r="M20" s="63" t="e">
        <f t="shared" si="2"/>
        <v>#NUM!</v>
      </c>
      <c r="N20" s="63" t="e">
        <f t="shared" si="3"/>
        <v>#NUM!</v>
      </c>
      <c r="O20" s="63" t="e">
        <f t="shared" si="4"/>
        <v>#NUM!</v>
      </c>
      <c r="P20" s="63" t="e">
        <f t="shared" si="5"/>
        <v>#N/A</v>
      </c>
      <c r="Q20" s="63" t="e">
        <f t="shared" si="6"/>
        <v>#NUM!</v>
      </c>
      <c r="R20" s="63"/>
      <c r="S20" s="63" t="e">
        <f t="shared" si="8"/>
        <v>#NUM!</v>
      </c>
      <c r="T20" s="63" t="e">
        <f t="shared" si="9"/>
        <v>#NUM!</v>
      </c>
      <c r="U20" s="63" t="e">
        <f t="shared" si="10"/>
        <v>#N/A</v>
      </c>
      <c r="V20" s="63" t="e">
        <f t="shared" si="11"/>
        <v>#NUM!</v>
      </c>
      <c r="W20" s="63" t="e">
        <f t="shared" si="12"/>
        <v>#NUM!</v>
      </c>
      <c r="X20" s="63" t="e">
        <f t="shared" si="13"/>
        <v>#NUM!</v>
      </c>
      <c r="Y20" s="63" t="e">
        <f t="shared" si="14"/>
        <v>#NUM!</v>
      </c>
      <c r="Z20" s="63" t="e">
        <f t="shared" si="15"/>
        <v>#N/A</v>
      </c>
      <c r="AA20" s="63" t="e">
        <f t="shared" si="16"/>
        <v>#NUM!</v>
      </c>
      <c r="AB20" s="63" t="e">
        <f t="shared" si="17"/>
        <v>#NUM!</v>
      </c>
      <c r="AC20" s="63" t="e">
        <f t="shared" si="18"/>
        <v>#NUM!</v>
      </c>
      <c r="AD20" s="63" t="e">
        <f t="shared" si="19"/>
        <v>#NUM!</v>
      </c>
      <c r="AE20" s="63" t="e">
        <f t="shared" si="20"/>
        <v>#NUM!</v>
      </c>
      <c r="AF20" s="63" t="e">
        <f t="shared" si="21"/>
        <v>#N/A</v>
      </c>
      <c r="AG20" s="63" t="e">
        <f t="shared" si="22"/>
        <v>#NUM!</v>
      </c>
      <c r="AH20" s="63" t="e">
        <f t="shared" si="23"/>
        <v>#NUM!</v>
      </c>
      <c r="AI20" s="63" t="e">
        <f t="shared" si="24"/>
        <v>#NUM!</v>
      </c>
      <c r="AJ20" s="63" t="e">
        <f t="shared" si="25"/>
        <v>#N/A</v>
      </c>
    </row>
    <row r="21" spans="1:36" ht="12.95" customHeight="1" x14ac:dyDescent="0.15">
      <c r="A21" s="62"/>
      <c r="B21" s="77"/>
      <c r="C21" s="77"/>
      <c r="D21" s="62"/>
      <c r="E21" s="62"/>
      <c r="F21" s="4" t="str">
        <f t="shared" si="26"/>
        <v/>
      </c>
      <c r="G21" s="62"/>
      <c r="H21" s="62"/>
      <c r="I21" s="62"/>
      <c r="J21" s="1" t="s">
        <v>15</v>
      </c>
      <c r="K21" s="63" t="e">
        <f t="shared" si="0"/>
        <v>#NUM!</v>
      </c>
      <c r="L21" s="63" t="e">
        <f t="shared" si="1"/>
        <v>#NUM!</v>
      </c>
      <c r="M21" s="63" t="e">
        <f t="shared" si="2"/>
        <v>#NUM!</v>
      </c>
      <c r="N21" s="63" t="e">
        <f t="shared" si="3"/>
        <v>#NUM!</v>
      </c>
      <c r="O21" s="63" t="e">
        <f t="shared" si="4"/>
        <v>#NUM!</v>
      </c>
      <c r="P21" s="63" t="e">
        <f t="shared" si="5"/>
        <v>#N/A</v>
      </c>
      <c r="Q21" s="63" t="e">
        <f t="shared" si="6"/>
        <v>#NUM!</v>
      </c>
      <c r="R21" s="63" t="e">
        <f t="shared" si="7"/>
        <v>#NUM!</v>
      </c>
      <c r="S21" s="63" t="e">
        <f t="shared" si="8"/>
        <v>#NUM!</v>
      </c>
      <c r="T21" s="63" t="e">
        <f t="shared" si="9"/>
        <v>#NUM!</v>
      </c>
      <c r="U21" s="63" t="e">
        <f t="shared" si="10"/>
        <v>#N/A</v>
      </c>
      <c r="V21" s="63" t="e">
        <f t="shared" si="11"/>
        <v>#NUM!</v>
      </c>
      <c r="W21" s="63" t="e">
        <f t="shared" si="12"/>
        <v>#NUM!</v>
      </c>
      <c r="X21" s="63" t="e">
        <f t="shared" si="13"/>
        <v>#NUM!</v>
      </c>
      <c r="Y21" s="63" t="e">
        <f t="shared" si="14"/>
        <v>#NUM!</v>
      </c>
      <c r="Z21" s="63" t="e">
        <f t="shared" si="15"/>
        <v>#N/A</v>
      </c>
      <c r="AA21" s="63" t="e">
        <f t="shared" si="16"/>
        <v>#NUM!</v>
      </c>
      <c r="AB21" s="63" t="e">
        <f t="shared" si="17"/>
        <v>#NUM!</v>
      </c>
      <c r="AC21" s="63" t="e">
        <f t="shared" si="18"/>
        <v>#NUM!</v>
      </c>
      <c r="AD21" s="63" t="e">
        <f t="shared" si="19"/>
        <v>#NUM!</v>
      </c>
      <c r="AE21" s="63" t="e">
        <f t="shared" si="20"/>
        <v>#NUM!</v>
      </c>
      <c r="AF21" s="63" t="e">
        <f t="shared" si="21"/>
        <v>#N/A</v>
      </c>
      <c r="AG21" s="63" t="e">
        <f t="shared" si="22"/>
        <v>#NUM!</v>
      </c>
      <c r="AH21" s="63" t="e">
        <f t="shared" si="23"/>
        <v>#NUM!</v>
      </c>
      <c r="AI21" s="63" t="e">
        <f t="shared" si="24"/>
        <v>#NUM!</v>
      </c>
      <c r="AJ21" s="63" t="e">
        <f t="shared" si="25"/>
        <v>#N/A</v>
      </c>
    </row>
    <row r="22" spans="1:36" ht="12.95" customHeight="1" x14ac:dyDescent="0.15">
      <c r="A22" s="62"/>
      <c r="B22" s="105"/>
      <c r="C22" s="106"/>
      <c r="D22" s="62"/>
      <c r="E22" s="62"/>
      <c r="F22" s="4" t="str">
        <f t="shared" si="26"/>
        <v/>
      </c>
      <c r="G22" s="62"/>
      <c r="H22" s="62"/>
      <c r="I22" s="62"/>
      <c r="J22" s="1" t="s">
        <v>15</v>
      </c>
      <c r="K22" s="63" t="e">
        <f t="shared" si="0"/>
        <v>#NUM!</v>
      </c>
      <c r="L22" s="63" t="e">
        <f t="shared" si="1"/>
        <v>#NUM!</v>
      </c>
      <c r="M22" s="63" t="e">
        <f t="shared" si="2"/>
        <v>#NUM!</v>
      </c>
      <c r="N22" s="63" t="e">
        <f t="shared" si="3"/>
        <v>#NUM!</v>
      </c>
      <c r="O22" s="63" t="e">
        <f t="shared" si="4"/>
        <v>#NUM!</v>
      </c>
      <c r="P22" s="63" t="e">
        <f t="shared" si="5"/>
        <v>#N/A</v>
      </c>
      <c r="Q22" s="63" t="e">
        <f t="shared" si="6"/>
        <v>#NUM!</v>
      </c>
      <c r="R22" s="63" t="e">
        <f t="shared" si="7"/>
        <v>#NUM!</v>
      </c>
      <c r="S22" s="63" t="e">
        <f t="shared" si="8"/>
        <v>#NUM!</v>
      </c>
      <c r="T22" s="63" t="e">
        <f t="shared" si="9"/>
        <v>#NUM!</v>
      </c>
      <c r="U22" s="63" t="e">
        <f t="shared" si="10"/>
        <v>#N/A</v>
      </c>
      <c r="V22" s="63" t="e">
        <f t="shared" si="11"/>
        <v>#NUM!</v>
      </c>
      <c r="W22" s="63" t="e">
        <f t="shared" si="12"/>
        <v>#NUM!</v>
      </c>
      <c r="X22" s="63" t="e">
        <f t="shared" si="13"/>
        <v>#NUM!</v>
      </c>
      <c r="Y22" s="63" t="e">
        <f t="shared" si="14"/>
        <v>#NUM!</v>
      </c>
      <c r="Z22" s="63" t="e">
        <f t="shared" si="15"/>
        <v>#N/A</v>
      </c>
      <c r="AA22" s="63" t="e">
        <f t="shared" si="16"/>
        <v>#NUM!</v>
      </c>
      <c r="AB22" s="63" t="e">
        <f t="shared" si="17"/>
        <v>#NUM!</v>
      </c>
      <c r="AC22" s="63" t="e">
        <f t="shared" si="18"/>
        <v>#NUM!</v>
      </c>
      <c r="AD22" s="63" t="e">
        <f t="shared" si="19"/>
        <v>#NUM!</v>
      </c>
      <c r="AE22" s="63" t="e">
        <f t="shared" si="20"/>
        <v>#NUM!</v>
      </c>
      <c r="AF22" s="63" t="e">
        <f t="shared" si="21"/>
        <v>#N/A</v>
      </c>
      <c r="AG22" s="63" t="e">
        <f t="shared" si="22"/>
        <v>#NUM!</v>
      </c>
      <c r="AH22" s="63" t="e">
        <f t="shared" si="23"/>
        <v>#NUM!</v>
      </c>
      <c r="AI22" s="63" t="e">
        <f t="shared" si="24"/>
        <v>#NUM!</v>
      </c>
      <c r="AJ22" s="63" t="e">
        <f t="shared" si="25"/>
        <v>#N/A</v>
      </c>
    </row>
    <row r="23" spans="1:36" ht="12.95" customHeight="1" x14ac:dyDescent="0.15">
      <c r="A23" s="62"/>
      <c r="B23" s="77"/>
      <c r="C23" s="77"/>
      <c r="D23" s="62"/>
      <c r="E23" s="62"/>
      <c r="F23" s="4" t="str">
        <f t="shared" si="26"/>
        <v/>
      </c>
      <c r="G23" s="62"/>
      <c r="H23" s="62"/>
      <c r="I23" s="62"/>
      <c r="J23" s="1" t="s">
        <v>15</v>
      </c>
      <c r="K23" s="63" t="e">
        <f t="shared" si="0"/>
        <v>#NUM!</v>
      </c>
      <c r="L23" s="63" t="e">
        <f t="shared" si="1"/>
        <v>#NUM!</v>
      </c>
      <c r="M23" s="63" t="e">
        <f t="shared" si="2"/>
        <v>#NUM!</v>
      </c>
      <c r="N23" s="63" t="e">
        <f t="shared" si="3"/>
        <v>#NUM!</v>
      </c>
      <c r="O23" s="63" t="e">
        <f t="shared" si="4"/>
        <v>#NUM!</v>
      </c>
      <c r="P23" s="63" t="e">
        <f t="shared" si="5"/>
        <v>#N/A</v>
      </c>
      <c r="Q23" s="63" t="e">
        <f t="shared" si="6"/>
        <v>#NUM!</v>
      </c>
      <c r="R23" s="63" t="e">
        <f t="shared" si="7"/>
        <v>#NUM!</v>
      </c>
      <c r="S23" s="63" t="e">
        <f t="shared" si="8"/>
        <v>#NUM!</v>
      </c>
      <c r="T23" s="63" t="e">
        <f t="shared" si="9"/>
        <v>#NUM!</v>
      </c>
      <c r="U23" s="63" t="e">
        <f t="shared" si="10"/>
        <v>#N/A</v>
      </c>
      <c r="V23" s="63" t="e">
        <f t="shared" si="11"/>
        <v>#NUM!</v>
      </c>
      <c r="W23" s="63" t="e">
        <f t="shared" si="12"/>
        <v>#NUM!</v>
      </c>
      <c r="X23" s="63" t="e">
        <f t="shared" si="13"/>
        <v>#NUM!</v>
      </c>
      <c r="Y23" s="63" t="e">
        <f t="shared" si="14"/>
        <v>#NUM!</v>
      </c>
      <c r="Z23" s="63" t="e">
        <f t="shared" si="15"/>
        <v>#N/A</v>
      </c>
      <c r="AA23" s="63" t="e">
        <f t="shared" si="16"/>
        <v>#NUM!</v>
      </c>
      <c r="AB23" s="63" t="e">
        <f t="shared" si="17"/>
        <v>#NUM!</v>
      </c>
      <c r="AC23" s="63" t="e">
        <f t="shared" si="18"/>
        <v>#NUM!</v>
      </c>
      <c r="AD23" s="63" t="e">
        <f t="shared" si="19"/>
        <v>#NUM!</v>
      </c>
      <c r="AE23" s="63" t="e">
        <f t="shared" si="20"/>
        <v>#NUM!</v>
      </c>
      <c r="AF23" s="63" t="e">
        <f t="shared" si="21"/>
        <v>#N/A</v>
      </c>
      <c r="AG23" s="63" t="e">
        <f t="shared" si="22"/>
        <v>#NUM!</v>
      </c>
      <c r="AH23" s="63" t="e">
        <f t="shared" si="23"/>
        <v>#NUM!</v>
      </c>
      <c r="AI23" s="63" t="e">
        <f t="shared" si="24"/>
        <v>#NUM!</v>
      </c>
      <c r="AJ23" s="63" t="e">
        <f t="shared" si="25"/>
        <v>#N/A</v>
      </c>
    </row>
    <row r="24" spans="1:36" ht="12.95" customHeight="1" x14ac:dyDescent="0.15">
      <c r="A24" s="62"/>
      <c r="B24" s="77"/>
      <c r="C24" s="77"/>
      <c r="D24" s="62"/>
      <c r="E24" s="62"/>
      <c r="F24" s="4" t="str">
        <f t="shared" si="26"/>
        <v/>
      </c>
      <c r="G24" s="62"/>
      <c r="H24" s="62"/>
      <c r="I24" s="62"/>
      <c r="J24" s="1" t="s">
        <v>15</v>
      </c>
      <c r="K24" s="63" t="e">
        <f t="shared" si="0"/>
        <v>#NUM!</v>
      </c>
      <c r="L24" s="63" t="e">
        <f t="shared" si="1"/>
        <v>#NUM!</v>
      </c>
      <c r="M24" s="63" t="e">
        <f t="shared" si="2"/>
        <v>#NUM!</v>
      </c>
      <c r="N24" s="63" t="e">
        <f t="shared" si="3"/>
        <v>#NUM!</v>
      </c>
      <c r="O24" s="63" t="e">
        <f t="shared" si="4"/>
        <v>#NUM!</v>
      </c>
      <c r="P24" s="63" t="e">
        <f t="shared" si="5"/>
        <v>#N/A</v>
      </c>
      <c r="Q24" s="63" t="e">
        <f t="shared" si="6"/>
        <v>#NUM!</v>
      </c>
      <c r="R24" s="63" t="e">
        <f t="shared" si="7"/>
        <v>#NUM!</v>
      </c>
      <c r="S24" s="63" t="e">
        <f t="shared" si="8"/>
        <v>#NUM!</v>
      </c>
      <c r="T24" s="63" t="e">
        <f t="shared" si="9"/>
        <v>#NUM!</v>
      </c>
      <c r="U24" s="63" t="e">
        <f t="shared" si="10"/>
        <v>#N/A</v>
      </c>
      <c r="V24" s="63" t="e">
        <f t="shared" si="11"/>
        <v>#NUM!</v>
      </c>
      <c r="W24" s="63" t="e">
        <f t="shared" si="12"/>
        <v>#NUM!</v>
      </c>
      <c r="X24" s="63" t="e">
        <f t="shared" si="13"/>
        <v>#NUM!</v>
      </c>
      <c r="Y24" s="63" t="e">
        <f t="shared" si="14"/>
        <v>#NUM!</v>
      </c>
      <c r="Z24" s="63" t="e">
        <f t="shared" si="15"/>
        <v>#N/A</v>
      </c>
      <c r="AA24" s="63" t="e">
        <f t="shared" si="16"/>
        <v>#NUM!</v>
      </c>
      <c r="AB24" s="63" t="e">
        <f t="shared" si="17"/>
        <v>#NUM!</v>
      </c>
      <c r="AC24" s="63" t="e">
        <f t="shared" si="18"/>
        <v>#NUM!</v>
      </c>
      <c r="AD24" s="63" t="e">
        <f t="shared" si="19"/>
        <v>#NUM!</v>
      </c>
      <c r="AE24" s="63" t="e">
        <f t="shared" si="20"/>
        <v>#NUM!</v>
      </c>
      <c r="AF24" s="63" t="e">
        <f t="shared" si="21"/>
        <v>#N/A</v>
      </c>
      <c r="AG24" s="63" t="e">
        <f t="shared" si="22"/>
        <v>#NUM!</v>
      </c>
      <c r="AH24" s="63" t="e">
        <f t="shared" si="23"/>
        <v>#NUM!</v>
      </c>
      <c r="AI24" s="63" t="e">
        <f t="shared" si="24"/>
        <v>#NUM!</v>
      </c>
      <c r="AJ24" s="63" t="e">
        <f t="shared" si="25"/>
        <v>#N/A</v>
      </c>
    </row>
    <row r="25" spans="1:36" ht="12.95" customHeight="1" x14ac:dyDescent="0.15">
      <c r="A25" s="62"/>
      <c r="B25" s="77"/>
      <c r="C25" s="77"/>
      <c r="D25" s="62"/>
      <c r="E25" s="62"/>
      <c r="F25" s="4" t="str">
        <f t="shared" si="26"/>
        <v/>
      </c>
      <c r="G25" s="62"/>
      <c r="H25" s="62"/>
      <c r="I25" s="62"/>
      <c r="J25" s="1" t="s">
        <v>15</v>
      </c>
      <c r="K25" s="63" t="e">
        <f t="shared" si="0"/>
        <v>#NUM!</v>
      </c>
      <c r="L25" s="63" t="e">
        <f t="shared" si="1"/>
        <v>#NUM!</v>
      </c>
      <c r="M25" s="63" t="e">
        <f t="shared" si="2"/>
        <v>#NUM!</v>
      </c>
      <c r="N25" s="63" t="e">
        <f t="shared" si="3"/>
        <v>#NUM!</v>
      </c>
      <c r="O25" s="63" t="e">
        <f t="shared" si="4"/>
        <v>#NUM!</v>
      </c>
      <c r="P25" s="63" t="e">
        <f t="shared" si="5"/>
        <v>#N/A</v>
      </c>
      <c r="Q25" s="63" t="e">
        <f t="shared" si="6"/>
        <v>#NUM!</v>
      </c>
      <c r="R25" s="63" t="e">
        <f t="shared" si="7"/>
        <v>#NUM!</v>
      </c>
      <c r="S25" s="63" t="e">
        <f t="shared" si="8"/>
        <v>#NUM!</v>
      </c>
      <c r="T25" s="63" t="e">
        <f t="shared" si="9"/>
        <v>#NUM!</v>
      </c>
      <c r="U25" s="63" t="e">
        <f t="shared" si="10"/>
        <v>#N/A</v>
      </c>
      <c r="V25" s="63" t="e">
        <f t="shared" si="11"/>
        <v>#NUM!</v>
      </c>
      <c r="W25" s="63" t="e">
        <f t="shared" si="12"/>
        <v>#NUM!</v>
      </c>
      <c r="X25" s="63" t="e">
        <f t="shared" si="13"/>
        <v>#NUM!</v>
      </c>
      <c r="Y25" s="63" t="e">
        <f t="shared" si="14"/>
        <v>#NUM!</v>
      </c>
      <c r="Z25" s="63" t="e">
        <f t="shared" si="15"/>
        <v>#N/A</v>
      </c>
      <c r="AA25" s="63" t="e">
        <f t="shared" si="16"/>
        <v>#NUM!</v>
      </c>
      <c r="AB25" s="63" t="e">
        <f t="shared" si="17"/>
        <v>#NUM!</v>
      </c>
      <c r="AC25" s="63" t="e">
        <f t="shared" si="18"/>
        <v>#NUM!</v>
      </c>
      <c r="AD25" s="63" t="e">
        <f t="shared" si="19"/>
        <v>#NUM!</v>
      </c>
      <c r="AE25" s="63" t="e">
        <f t="shared" si="20"/>
        <v>#NUM!</v>
      </c>
      <c r="AF25" s="63" t="e">
        <f t="shared" si="21"/>
        <v>#N/A</v>
      </c>
      <c r="AG25" s="63" t="e">
        <f t="shared" si="22"/>
        <v>#NUM!</v>
      </c>
      <c r="AH25" s="63" t="e">
        <f t="shared" si="23"/>
        <v>#NUM!</v>
      </c>
      <c r="AI25" s="63" t="e">
        <f t="shared" si="24"/>
        <v>#NUM!</v>
      </c>
      <c r="AJ25" s="63" t="e">
        <f t="shared" si="25"/>
        <v>#N/A</v>
      </c>
    </row>
    <row r="26" spans="1:36" ht="12.95" customHeight="1" x14ac:dyDescent="0.15">
      <c r="A26" s="62"/>
      <c r="B26" s="105"/>
      <c r="C26" s="106"/>
      <c r="D26" s="62"/>
      <c r="E26" s="62"/>
      <c r="F26" s="4" t="str">
        <f t="shared" si="26"/>
        <v/>
      </c>
      <c r="G26" s="62"/>
      <c r="H26" s="62"/>
      <c r="I26" s="62"/>
      <c r="J26" s="1" t="s">
        <v>15</v>
      </c>
      <c r="K26" s="63" t="e">
        <f t="shared" si="0"/>
        <v>#NUM!</v>
      </c>
      <c r="L26" s="63" t="e">
        <f t="shared" si="1"/>
        <v>#NUM!</v>
      </c>
      <c r="M26" s="63" t="e">
        <f t="shared" si="2"/>
        <v>#NUM!</v>
      </c>
      <c r="N26" s="63" t="e">
        <f t="shared" si="3"/>
        <v>#NUM!</v>
      </c>
      <c r="O26" s="63" t="e">
        <f t="shared" si="4"/>
        <v>#NUM!</v>
      </c>
      <c r="P26" s="63" t="e">
        <f t="shared" si="5"/>
        <v>#N/A</v>
      </c>
      <c r="Q26" s="63" t="e">
        <f t="shared" si="6"/>
        <v>#NUM!</v>
      </c>
      <c r="R26" s="63" t="e">
        <f t="shared" si="7"/>
        <v>#NUM!</v>
      </c>
      <c r="S26" s="63" t="e">
        <f t="shared" si="8"/>
        <v>#NUM!</v>
      </c>
      <c r="T26" s="63" t="e">
        <f t="shared" si="9"/>
        <v>#NUM!</v>
      </c>
      <c r="U26" s="63" t="e">
        <f t="shared" si="10"/>
        <v>#N/A</v>
      </c>
      <c r="V26" s="63" t="e">
        <f t="shared" si="11"/>
        <v>#NUM!</v>
      </c>
      <c r="W26" s="63" t="e">
        <f t="shared" si="12"/>
        <v>#NUM!</v>
      </c>
      <c r="X26" s="63" t="e">
        <f t="shared" si="13"/>
        <v>#NUM!</v>
      </c>
      <c r="Y26" s="63" t="e">
        <f t="shared" si="14"/>
        <v>#NUM!</v>
      </c>
      <c r="Z26" s="63" t="e">
        <f t="shared" si="15"/>
        <v>#N/A</v>
      </c>
      <c r="AA26" s="63" t="e">
        <f t="shared" si="16"/>
        <v>#NUM!</v>
      </c>
      <c r="AB26" s="63" t="e">
        <f t="shared" si="17"/>
        <v>#NUM!</v>
      </c>
      <c r="AC26" s="63" t="e">
        <f t="shared" si="18"/>
        <v>#NUM!</v>
      </c>
      <c r="AD26" s="63" t="e">
        <f t="shared" si="19"/>
        <v>#NUM!</v>
      </c>
      <c r="AE26" s="63" t="e">
        <f t="shared" si="20"/>
        <v>#NUM!</v>
      </c>
      <c r="AF26" s="63" t="e">
        <f t="shared" si="21"/>
        <v>#N/A</v>
      </c>
      <c r="AG26" s="63" t="e">
        <f t="shared" si="22"/>
        <v>#NUM!</v>
      </c>
      <c r="AH26" s="63" t="e">
        <f t="shared" si="23"/>
        <v>#NUM!</v>
      </c>
      <c r="AI26" s="63" t="e">
        <f t="shared" si="24"/>
        <v>#NUM!</v>
      </c>
      <c r="AJ26" s="63" t="e">
        <f t="shared" si="25"/>
        <v>#N/A</v>
      </c>
    </row>
    <row r="27" spans="1:36" ht="12.95" customHeight="1" x14ac:dyDescent="0.15">
      <c r="A27" s="62"/>
      <c r="B27" s="105"/>
      <c r="C27" s="106"/>
      <c r="D27" s="62"/>
      <c r="E27" s="62"/>
      <c r="F27" s="4" t="str">
        <f t="shared" si="26"/>
        <v/>
      </c>
      <c r="G27" s="62"/>
      <c r="H27" s="62"/>
      <c r="I27" s="62"/>
      <c r="J27" s="1" t="s">
        <v>15</v>
      </c>
      <c r="K27" s="63" t="e">
        <f t="shared" si="0"/>
        <v>#NUM!</v>
      </c>
      <c r="L27" s="63" t="e">
        <f t="shared" si="1"/>
        <v>#NUM!</v>
      </c>
      <c r="M27" s="63" t="e">
        <f t="shared" si="2"/>
        <v>#NUM!</v>
      </c>
      <c r="N27" s="63" t="e">
        <f t="shared" si="3"/>
        <v>#NUM!</v>
      </c>
      <c r="O27" s="63" t="e">
        <f t="shared" si="4"/>
        <v>#NUM!</v>
      </c>
      <c r="P27" s="63" t="e">
        <f t="shared" si="5"/>
        <v>#N/A</v>
      </c>
      <c r="Q27" s="63" t="e">
        <f t="shared" si="6"/>
        <v>#NUM!</v>
      </c>
      <c r="R27" s="63" t="e">
        <f t="shared" si="7"/>
        <v>#NUM!</v>
      </c>
      <c r="S27" s="63" t="e">
        <f t="shared" si="8"/>
        <v>#NUM!</v>
      </c>
      <c r="T27" s="63" t="e">
        <f t="shared" si="9"/>
        <v>#NUM!</v>
      </c>
      <c r="U27" s="63" t="e">
        <f t="shared" si="10"/>
        <v>#N/A</v>
      </c>
      <c r="V27" s="63" t="e">
        <f t="shared" si="11"/>
        <v>#NUM!</v>
      </c>
      <c r="W27" s="63" t="e">
        <f t="shared" si="12"/>
        <v>#NUM!</v>
      </c>
      <c r="X27" s="63" t="e">
        <f t="shared" si="13"/>
        <v>#NUM!</v>
      </c>
      <c r="Y27" s="63" t="e">
        <f t="shared" si="14"/>
        <v>#NUM!</v>
      </c>
      <c r="Z27" s="63" t="e">
        <f t="shared" si="15"/>
        <v>#N/A</v>
      </c>
      <c r="AA27" s="63" t="e">
        <f t="shared" si="16"/>
        <v>#NUM!</v>
      </c>
      <c r="AB27" s="63" t="e">
        <f t="shared" si="17"/>
        <v>#NUM!</v>
      </c>
      <c r="AC27" s="63" t="e">
        <f t="shared" si="18"/>
        <v>#NUM!</v>
      </c>
      <c r="AD27" s="63" t="e">
        <f t="shared" si="19"/>
        <v>#NUM!</v>
      </c>
      <c r="AE27" s="63" t="e">
        <f t="shared" si="20"/>
        <v>#NUM!</v>
      </c>
      <c r="AF27" s="63" t="e">
        <f t="shared" si="21"/>
        <v>#N/A</v>
      </c>
      <c r="AG27" s="63" t="e">
        <f t="shared" si="22"/>
        <v>#NUM!</v>
      </c>
      <c r="AH27" s="63" t="e">
        <f t="shared" si="23"/>
        <v>#NUM!</v>
      </c>
      <c r="AI27" s="63" t="e">
        <f t="shared" si="24"/>
        <v>#NUM!</v>
      </c>
      <c r="AJ27" s="63" t="e">
        <f t="shared" si="25"/>
        <v>#N/A</v>
      </c>
    </row>
    <row r="28" spans="1:36" ht="12.95" customHeight="1" x14ac:dyDescent="0.15">
      <c r="A28" s="62"/>
      <c r="B28" s="105"/>
      <c r="C28" s="106"/>
      <c r="D28" s="62"/>
      <c r="E28" s="62"/>
      <c r="F28" s="4" t="str">
        <f t="shared" si="26"/>
        <v/>
      </c>
      <c r="G28" s="62"/>
      <c r="H28" s="62"/>
      <c r="I28" s="62"/>
      <c r="J28" s="1" t="s">
        <v>15</v>
      </c>
      <c r="K28" s="63" t="e">
        <f t="shared" si="0"/>
        <v>#NUM!</v>
      </c>
      <c r="L28" s="63" t="e">
        <f t="shared" si="1"/>
        <v>#NUM!</v>
      </c>
      <c r="M28" s="63" t="e">
        <f t="shared" si="2"/>
        <v>#NUM!</v>
      </c>
      <c r="N28" s="63" t="e">
        <f t="shared" si="3"/>
        <v>#NUM!</v>
      </c>
      <c r="O28" s="63" t="e">
        <f t="shared" si="4"/>
        <v>#NUM!</v>
      </c>
      <c r="P28" s="63" t="e">
        <f t="shared" si="5"/>
        <v>#N/A</v>
      </c>
      <c r="Q28" s="63" t="e">
        <f t="shared" si="6"/>
        <v>#NUM!</v>
      </c>
      <c r="R28" s="63" t="e">
        <f t="shared" si="7"/>
        <v>#NUM!</v>
      </c>
      <c r="S28" s="63" t="e">
        <f t="shared" si="8"/>
        <v>#NUM!</v>
      </c>
      <c r="T28" s="63" t="e">
        <f t="shared" si="9"/>
        <v>#NUM!</v>
      </c>
      <c r="U28" s="63" t="e">
        <f t="shared" si="10"/>
        <v>#N/A</v>
      </c>
      <c r="V28" s="63" t="e">
        <f t="shared" si="11"/>
        <v>#NUM!</v>
      </c>
      <c r="W28" s="63" t="e">
        <f t="shared" si="12"/>
        <v>#NUM!</v>
      </c>
      <c r="X28" s="63" t="e">
        <f t="shared" si="13"/>
        <v>#NUM!</v>
      </c>
      <c r="Y28" s="63" t="e">
        <f t="shared" si="14"/>
        <v>#NUM!</v>
      </c>
      <c r="Z28" s="63" t="e">
        <f t="shared" si="15"/>
        <v>#N/A</v>
      </c>
      <c r="AA28" s="63" t="e">
        <f t="shared" si="16"/>
        <v>#NUM!</v>
      </c>
      <c r="AB28" s="63" t="e">
        <f t="shared" si="17"/>
        <v>#NUM!</v>
      </c>
      <c r="AC28" s="63" t="e">
        <f t="shared" si="18"/>
        <v>#NUM!</v>
      </c>
      <c r="AD28" s="63" t="e">
        <f t="shared" si="19"/>
        <v>#NUM!</v>
      </c>
      <c r="AE28" s="63" t="e">
        <f t="shared" si="20"/>
        <v>#NUM!</v>
      </c>
      <c r="AF28" s="63" t="e">
        <f t="shared" si="21"/>
        <v>#N/A</v>
      </c>
      <c r="AG28" s="63" t="e">
        <f t="shared" si="22"/>
        <v>#NUM!</v>
      </c>
      <c r="AH28" s="63" t="e">
        <f t="shared" si="23"/>
        <v>#NUM!</v>
      </c>
      <c r="AI28" s="63" t="e">
        <f t="shared" si="24"/>
        <v>#NUM!</v>
      </c>
      <c r="AJ28" s="63" t="e">
        <f t="shared" si="25"/>
        <v>#N/A</v>
      </c>
    </row>
    <row r="29" spans="1:36" ht="12.95" customHeight="1" x14ac:dyDescent="0.15">
      <c r="A29" s="62"/>
      <c r="B29" s="105"/>
      <c r="C29" s="106"/>
      <c r="D29" s="62"/>
      <c r="E29" s="62"/>
      <c r="F29" s="4" t="str">
        <f t="shared" si="26"/>
        <v/>
      </c>
      <c r="G29" s="62"/>
      <c r="H29" s="62"/>
      <c r="I29" s="62"/>
      <c r="J29" s="1" t="s">
        <v>15</v>
      </c>
      <c r="K29" s="63" t="e">
        <f t="shared" si="0"/>
        <v>#NUM!</v>
      </c>
      <c r="L29" s="63" t="e">
        <f t="shared" si="1"/>
        <v>#NUM!</v>
      </c>
      <c r="M29" s="63" t="e">
        <f t="shared" si="2"/>
        <v>#NUM!</v>
      </c>
      <c r="N29" s="63" t="e">
        <f t="shared" si="3"/>
        <v>#NUM!</v>
      </c>
      <c r="O29" s="63" t="e">
        <f t="shared" si="4"/>
        <v>#NUM!</v>
      </c>
      <c r="P29" s="63" t="e">
        <f t="shared" si="5"/>
        <v>#N/A</v>
      </c>
      <c r="Q29" s="63" t="e">
        <f t="shared" si="6"/>
        <v>#NUM!</v>
      </c>
      <c r="R29" s="63" t="e">
        <f t="shared" si="7"/>
        <v>#NUM!</v>
      </c>
      <c r="S29" s="63" t="e">
        <f t="shared" si="8"/>
        <v>#NUM!</v>
      </c>
      <c r="T29" s="63" t="e">
        <f t="shared" si="9"/>
        <v>#NUM!</v>
      </c>
      <c r="U29" s="63" t="e">
        <f t="shared" si="10"/>
        <v>#N/A</v>
      </c>
      <c r="V29" s="63" t="e">
        <f t="shared" si="11"/>
        <v>#NUM!</v>
      </c>
      <c r="W29" s="63" t="e">
        <f t="shared" si="12"/>
        <v>#NUM!</v>
      </c>
      <c r="X29" s="63" t="e">
        <f t="shared" si="13"/>
        <v>#NUM!</v>
      </c>
      <c r="Y29" s="63" t="e">
        <f t="shared" si="14"/>
        <v>#NUM!</v>
      </c>
      <c r="Z29" s="63" t="e">
        <f t="shared" si="15"/>
        <v>#N/A</v>
      </c>
      <c r="AA29" s="63" t="e">
        <f t="shared" si="16"/>
        <v>#NUM!</v>
      </c>
      <c r="AB29" s="63" t="e">
        <f t="shared" si="17"/>
        <v>#NUM!</v>
      </c>
      <c r="AC29" s="63" t="e">
        <f t="shared" si="18"/>
        <v>#NUM!</v>
      </c>
      <c r="AD29" s="63" t="e">
        <f t="shared" si="19"/>
        <v>#NUM!</v>
      </c>
      <c r="AE29" s="63" t="e">
        <f t="shared" si="20"/>
        <v>#NUM!</v>
      </c>
      <c r="AF29" s="63" t="e">
        <f t="shared" si="21"/>
        <v>#N/A</v>
      </c>
      <c r="AG29" s="63" t="e">
        <f t="shared" si="22"/>
        <v>#NUM!</v>
      </c>
      <c r="AH29" s="63" t="e">
        <f t="shared" si="23"/>
        <v>#NUM!</v>
      </c>
      <c r="AI29" s="63" t="e">
        <f t="shared" si="24"/>
        <v>#NUM!</v>
      </c>
      <c r="AJ29" s="63" t="e">
        <f t="shared" si="25"/>
        <v>#N/A</v>
      </c>
    </row>
    <row r="30" spans="1:36" ht="12.95" customHeight="1" x14ac:dyDescent="0.15">
      <c r="A30" s="62"/>
      <c r="B30" s="105"/>
      <c r="C30" s="106"/>
      <c r="D30" s="62"/>
      <c r="E30" s="62"/>
      <c r="F30" s="4" t="str">
        <f t="shared" si="26"/>
        <v/>
      </c>
      <c r="G30" s="62"/>
      <c r="H30" s="62"/>
      <c r="I30" s="62"/>
      <c r="J30" s="1" t="s">
        <v>15</v>
      </c>
      <c r="K30" s="63" t="e">
        <f t="shared" si="0"/>
        <v>#NUM!</v>
      </c>
      <c r="L30" s="63" t="e">
        <f t="shared" si="1"/>
        <v>#NUM!</v>
      </c>
      <c r="M30" s="63" t="e">
        <f t="shared" si="2"/>
        <v>#NUM!</v>
      </c>
      <c r="N30" s="63" t="e">
        <f t="shared" si="3"/>
        <v>#NUM!</v>
      </c>
      <c r="O30" s="63" t="e">
        <f t="shared" si="4"/>
        <v>#NUM!</v>
      </c>
      <c r="P30" s="63" t="e">
        <f t="shared" si="5"/>
        <v>#N/A</v>
      </c>
      <c r="Q30" s="63" t="e">
        <f t="shared" si="6"/>
        <v>#NUM!</v>
      </c>
      <c r="R30" s="63" t="e">
        <f t="shared" si="7"/>
        <v>#NUM!</v>
      </c>
      <c r="S30" s="63" t="e">
        <f t="shared" si="8"/>
        <v>#NUM!</v>
      </c>
      <c r="T30" s="63" t="e">
        <f t="shared" si="9"/>
        <v>#NUM!</v>
      </c>
      <c r="U30" s="63" t="e">
        <f t="shared" si="10"/>
        <v>#N/A</v>
      </c>
      <c r="V30" s="63" t="e">
        <f t="shared" si="11"/>
        <v>#NUM!</v>
      </c>
      <c r="W30" s="63" t="e">
        <f t="shared" si="12"/>
        <v>#NUM!</v>
      </c>
      <c r="X30" s="63" t="e">
        <f t="shared" si="13"/>
        <v>#NUM!</v>
      </c>
      <c r="Y30" s="63" t="e">
        <f t="shared" si="14"/>
        <v>#NUM!</v>
      </c>
      <c r="Z30" s="63" t="e">
        <f t="shared" si="15"/>
        <v>#N/A</v>
      </c>
      <c r="AA30" s="63" t="e">
        <f t="shared" si="16"/>
        <v>#NUM!</v>
      </c>
      <c r="AB30" s="63" t="e">
        <f t="shared" si="17"/>
        <v>#NUM!</v>
      </c>
      <c r="AC30" s="63" t="e">
        <f t="shared" si="18"/>
        <v>#NUM!</v>
      </c>
      <c r="AD30" s="63" t="e">
        <f t="shared" si="19"/>
        <v>#NUM!</v>
      </c>
      <c r="AE30" s="63" t="e">
        <f t="shared" si="20"/>
        <v>#NUM!</v>
      </c>
      <c r="AF30" s="63" t="e">
        <f t="shared" si="21"/>
        <v>#N/A</v>
      </c>
      <c r="AG30" s="63" t="e">
        <f t="shared" si="22"/>
        <v>#NUM!</v>
      </c>
      <c r="AH30" s="63" t="e">
        <f t="shared" si="23"/>
        <v>#NUM!</v>
      </c>
      <c r="AI30" s="63" t="e">
        <f t="shared" si="24"/>
        <v>#NUM!</v>
      </c>
      <c r="AJ30" s="63" t="e">
        <f t="shared" si="25"/>
        <v>#N/A</v>
      </c>
    </row>
    <row r="31" spans="1:36" ht="12.95" customHeight="1" x14ac:dyDescent="0.15">
      <c r="A31" s="62"/>
      <c r="B31" s="77"/>
      <c r="C31" s="77"/>
      <c r="D31" s="62"/>
      <c r="E31" s="62"/>
      <c r="F31" s="4" t="str">
        <f t="shared" si="26"/>
        <v/>
      </c>
      <c r="G31" s="62"/>
      <c r="H31" s="62"/>
      <c r="I31" s="62"/>
      <c r="J31" s="1" t="s">
        <v>15</v>
      </c>
      <c r="K31" s="63" t="e">
        <f t="shared" si="0"/>
        <v>#NUM!</v>
      </c>
      <c r="L31" s="63" t="e">
        <f t="shared" si="1"/>
        <v>#NUM!</v>
      </c>
      <c r="M31" s="63" t="e">
        <f t="shared" si="2"/>
        <v>#NUM!</v>
      </c>
      <c r="N31" s="63" t="e">
        <f t="shared" si="3"/>
        <v>#NUM!</v>
      </c>
      <c r="O31" s="63" t="e">
        <f t="shared" si="4"/>
        <v>#NUM!</v>
      </c>
      <c r="P31" s="63" t="e">
        <f t="shared" si="5"/>
        <v>#N/A</v>
      </c>
      <c r="Q31" s="63" t="e">
        <f t="shared" si="6"/>
        <v>#NUM!</v>
      </c>
      <c r="R31" s="63" t="e">
        <f t="shared" si="7"/>
        <v>#NUM!</v>
      </c>
      <c r="S31" s="63" t="e">
        <f t="shared" si="8"/>
        <v>#NUM!</v>
      </c>
      <c r="T31" s="63" t="e">
        <f t="shared" si="9"/>
        <v>#NUM!</v>
      </c>
      <c r="U31" s="63" t="e">
        <f t="shared" si="10"/>
        <v>#N/A</v>
      </c>
      <c r="V31" s="63" t="e">
        <f t="shared" si="11"/>
        <v>#NUM!</v>
      </c>
      <c r="W31" s="63" t="e">
        <f t="shared" si="12"/>
        <v>#NUM!</v>
      </c>
      <c r="X31" s="63" t="e">
        <f t="shared" si="13"/>
        <v>#NUM!</v>
      </c>
      <c r="Y31" s="63" t="e">
        <f t="shared" si="14"/>
        <v>#NUM!</v>
      </c>
      <c r="Z31" s="63" t="e">
        <f t="shared" si="15"/>
        <v>#N/A</v>
      </c>
      <c r="AA31" s="63" t="e">
        <f t="shared" si="16"/>
        <v>#NUM!</v>
      </c>
      <c r="AB31" s="63" t="e">
        <f t="shared" si="17"/>
        <v>#NUM!</v>
      </c>
      <c r="AC31" s="63" t="e">
        <f t="shared" si="18"/>
        <v>#NUM!</v>
      </c>
      <c r="AD31" s="63" t="e">
        <f t="shared" si="19"/>
        <v>#NUM!</v>
      </c>
      <c r="AE31" s="63" t="e">
        <f t="shared" si="20"/>
        <v>#NUM!</v>
      </c>
      <c r="AF31" s="63" t="e">
        <f t="shared" si="21"/>
        <v>#N/A</v>
      </c>
      <c r="AG31" s="63" t="e">
        <f t="shared" si="22"/>
        <v>#NUM!</v>
      </c>
      <c r="AH31" s="63" t="e">
        <f t="shared" si="23"/>
        <v>#NUM!</v>
      </c>
      <c r="AI31" s="63" t="e">
        <f t="shared" si="24"/>
        <v>#NUM!</v>
      </c>
      <c r="AJ31" s="63" t="e">
        <f t="shared" si="25"/>
        <v>#N/A</v>
      </c>
    </row>
    <row r="32" spans="1:36" ht="12.95" customHeight="1" x14ac:dyDescent="0.15">
      <c r="A32" s="62"/>
      <c r="B32" s="77"/>
      <c r="C32" s="77"/>
      <c r="D32" s="62"/>
      <c r="E32" s="62"/>
      <c r="F32" s="4" t="str">
        <f t="shared" si="26"/>
        <v/>
      </c>
      <c r="G32" s="62"/>
      <c r="H32" s="62"/>
      <c r="I32" s="62"/>
      <c r="J32" s="1" t="s">
        <v>15</v>
      </c>
      <c r="K32" s="63" t="e">
        <f t="shared" si="0"/>
        <v>#NUM!</v>
      </c>
      <c r="L32" s="63" t="e">
        <f t="shared" si="1"/>
        <v>#NUM!</v>
      </c>
      <c r="M32" s="63" t="e">
        <f t="shared" si="2"/>
        <v>#NUM!</v>
      </c>
      <c r="N32" s="63" t="e">
        <f t="shared" si="3"/>
        <v>#NUM!</v>
      </c>
      <c r="O32" s="63" t="e">
        <f t="shared" si="4"/>
        <v>#NUM!</v>
      </c>
      <c r="P32" s="63" t="e">
        <f t="shared" si="5"/>
        <v>#N/A</v>
      </c>
      <c r="Q32" s="63" t="e">
        <f t="shared" si="6"/>
        <v>#NUM!</v>
      </c>
      <c r="R32" s="63" t="e">
        <f t="shared" si="7"/>
        <v>#NUM!</v>
      </c>
      <c r="S32" s="63" t="e">
        <f t="shared" si="8"/>
        <v>#NUM!</v>
      </c>
      <c r="T32" s="63" t="e">
        <f t="shared" si="9"/>
        <v>#NUM!</v>
      </c>
      <c r="U32" s="63" t="e">
        <f t="shared" si="10"/>
        <v>#N/A</v>
      </c>
      <c r="V32" s="63" t="e">
        <f t="shared" si="11"/>
        <v>#NUM!</v>
      </c>
      <c r="W32" s="63" t="e">
        <f t="shared" si="12"/>
        <v>#NUM!</v>
      </c>
      <c r="X32" s="63" t="e">
        <f t="shared" si="13"/>
        <v>#NUM!</v>
      </c>
      <c r="Y32" s="63" t="e">
        <f t="shared" si="14"/>
        <v>#NUM!</v>
      </c>
      <c r="Z32" s="63" t="e">
        <f t="shared" si="15"/>
        <v>#N/A</v>
      </c>
      <c r="AA32" s="63" t="e">
        <f t="shared" si="16"/>
        <v>#NUM!</v>
      </c>
      <c r="AB32" s="63" t="e">
        <f t="shared" si="17"/>
        <v>#NUM!</v>
      </c>
      <c r="AC32" s="63" t="e">
        <f t="shared" si="18"/>
        <v>#NUM!</v>
      </c>
      <c r="AD32" s="63" t="e">
        <f t="shared" si="19"/>
        <v>#NUM!</v>
      </c>
      <c r="AE32" s="63" t="e">
        <f t="shared" si="20"/>
        <v>#NUM!</v>
      </c>
      <c r="AF32" s="63" t="e">
        <f t="shared" si="21"/>
        <v>#N/A</v>
      </c>
      <c r="AG32" s="63" t="e">
        <f t="shared" si="22"/>
        <v>#NUM!</v>
      </c>
      <c r="AH32" s="63" t="e">
        <f t="shared" si="23"/>
        <v>#NUM!</v>
      </c>
      <c r="AI32" s="63" t="e">
        <f t="shared" si="24"/>
        <v>#NUM!</v>
      </c>
      <c r="AJ32" s="63" t="e">
        <f t="shared" si="25"/>
        <v>#N/A</v>
      </c>
    </row>
    <row r="33" spans="1:36" ht="12.95" customHeight="1" x14ac:dyDescent="0.15">
      <c r="A33" s="62"/>
      <c r="B33" s="77"/>
      <c r="C33" s="77"/>
      <c r="D33" s="62"/>
      <c r="E33" s="62"/>
      <c r="F33" s="4" t="str">
        <f t="shared" si="26"/>
        <v/>
      </c>
      <c r="G33" s="62"/>
      <c r="H33" s="62"/>
      <c r="I33" s="62"/>
      <c r="J33" s="1" t="s">
        <v>15</v>
      </c>
      <c r="K33" s="63" t="e">
        <f t="shared" si="0"/>
        <v>#NUM!</v>
      </c>
      <c r="L33" s="63" t="e">
        <f t="shared" si="1"/>
        <v>#NUM!</v>
      </c>
      <c r="M33" s="63" t="e">
        <f t="shared" si="2"/>
        <v>#NUM!</v>
      </c>
      <c r="N33" s="63" t="e">
        <f t="shared" si="3"/>
        <v>#NUM!</v>
      </c>
      <c r="O33" s="63" t="e">
        <f t="shared" si="4"/>
        <v>#NUM!</v>
      </c>
      <c r="P33" s="63" t="e">
        <f t="shared" si="5"/>
        <v>#N/A</v>
      </c>
      <c r="Q33" s="63" t="e">
        <f t="shared" si="6"/>
        <v>#NUM!</v>
      </c>
      <c r="R33" s="63" t="e">
        <f t="shared" si="7"/>
        <v>#NUM!</v>
      </c>
      <c r="S33" s="63" t="e">
        <f t="shared" si="8"/>
        <v>#NUM!</v>
      </c>
      <c r="T33" s="63" t="e">
        <f t="shared" si="9"/>
        <v>#NUM!</v>
      </c>
      <c r="U33" s="63" t="e">
        <f t="shared" si="10"/>
        <v>#N/A</v>
      </c>
      <c r="V33" s="63" t="e">
        <f t="shared" si="11"/>
        <v>#NUM!</v>
      </c>
      <c r="W33" s="63" t="e">
        <f t="shared" si="12"/>
        <v>#NUM!</v>
      </c>
      <c r="X33" s="63" t="e">
        <f t="shared" si="13"/>
        <v>#NUM!</v>
      </c>
      <c r="Y33" s="63" t="e">
        <f t="shared" si="14"/>
        <v>#NUM!</v>
      </c>
      <c r="Z33" s="63" t="e">
        <f t="shared" si="15"/>
        <v>#N/A</v>
      </c>
      <c r="AA33" s="63" t="e">
        <f t="shared" si="16"/>
        <v>#NUM!</v>
      </c>
      <c r="AB33" s="63" t="e">
        <f t="shared" si="17"/>
        <v>#NUM!</v>
      </c>
      <c r="AC33" s="63" t="e">
        <f t="shared" si="18"/>
        <v>#NUM!</v>
      </c>
      <c r="AD33" s="63" t="e">
        <f t="shared" si="19"/>
        <v>#NUM!</v>
      </c>
      <c r="AE33" s="63" t="e">
        <f t="shared" si="20"/>
        <v>#NUM!</v>
      </c>
      <c r="AF33" s="63" t="e">
        <f t="shared" si="21"/>
        <v>#N/A</v>
      </c>
      <c r="AG33" s="63" t="e">
        <f t="shared" si="22"/>
        <v>#NUM!</v>
      </c>
      <c r="AH33" s="63" t="e">
        <f t="shared" si="23"/>
        <v>#NUM!</v>
      </c>
      <c r="AI33" s="63" t="e">
        <f t="shared" si="24"/>
        <v>#NUM!</v>
      </c>
      <c r="AJ33" s="63" t="e">
        <f t="shared" si="25"/>
        <v>#N/A</v>
      </c>
    </row>
    <row r="34" spans="1:36" ht="12.95" customHeight="1" x14ac:dyDescent="0.15">
      <c r="A34" s="62"/>
      <c r="B34" s="77"/>
      <c r="C34" s="77"/>
      <c r="D34" s="62"/>
      <c r="E34" s="62"/>
      <c r="F34" s="4" t="str">
        <f t="shared" si="26"/>
        <v/>
      </c>
      <c r="G34" s="62"/>
      <c r="H34" s="62"/>
      <c r="I34" s="62"/>
      <c r="K34" s="63" t="e">
        <f t="shared" si="0"/>
        <v>#NUM!</v>
      </c>
      <c r="L34" s="63" t="e">
        <f t="shared" si="1"/>
        <v>#NUM!</v>
      </c>
      <c r="M34" s="63" t="e">
        <f t="shared" si="2"/>
        <v>#NUM!</v>
      </c>
      <c r="N34" s="63" t="e">
        <f t="shared" si="3"/>
        <v>#NUM!</v>
      </c>
      <c r="O34" s="63" t="e">
        <f t="shared" si="4"/>
        <v>#NUM!</v>
      </c>
      <c r="P34" s="63" t="e">
        <f t="shared" si="5"/>
        <v>#N/A</v>
      </c>
      <c r="Q34" s="63" t="e">
        <f t="shared" si="6"/>
        <v>#NUM!</v>
      </c>
      <c r="R34" s="63" t="e">
        <f t="shared" si="7"/>
        <v>#NUM!</v>
      </c>
      <c r="S34" s="63" t="e">
        <f t="shared" si="8"/>
        <v>#NUM!</v>
      </c>
      <c r="T34" s="63" t="e">
        <f t="shared" si="9"/>
        <v>#NUM!</v>
      </c>
      <c r="U34" s="63" t="e">
        <f t="shared" si="10"/>
        <v>#N/A</v>
      </c>
      <c r="V34" s="63" t="e">
        <f t="shared" si="11"/>
        <v>#NUM!</v>
      </c>
      <c r="W34" s="63" t="e">
        <f t="shared" si="12"/>
        <v>#NUM!</v>
      </c>
      <c r="X34" s="63" t="e">
        <f t="shared" si="13"/>
        <v>#NUM!</v>
      </c>
      <c r="Y34" s="63" t="e">
        <f t="shared" si="14"/>
        <v>#NUM!</v>
      </c>
      <c r="Z34" s="63" t="e">
        <f t="shared" si="15"/>
        <v>#N/A</v>
      </c>
      <c r="AA34" s="63" t="e">
        <f t="shared" si="16"/>
        <v>#NUM!</v>
      </c>
      <c r="AB34" s="63" t="e">
        <f t="shared" si="17"/>
        <v>#NUM!</v>
      </c>
      <c r="AC34" s="63" t="e">
        <f t="shared" si="18"/>
        <v>#NUM!</v>
      </c>
      <c r="AD34" s="63" t="e">
        <f t="shared" si="19"/>
        <v>#NUM!</v>
      </c>
      <c r="AE34" s="63" t="e">
        <f t="shared" si="20"/>
        <v>#NUM!</v>
      </c>
      <c r="AF34" s="63" t="e">
        <f t="shared" si="21"/>
        <v>#N/A</v>
      </c>
      <c r="AG34" s="63" t="e">
        <f t="shared" si="22"/>
        <v>#NUM!</v>
      </c>
      <c r="AH34" s="63" t="e">
        <f t="shared" si="23"/>
        <v>#NUM!</v>
      </c>
      <c r="AI34" s="63" t="e">
        <f t="shared" si="24"/>
        <v>#NUM!</v>
      </c>
      <c r="AJ34" s="63" t="e">
        <f t="shared" si="25"/>
        <v>#N/A</v>
      </c>
    </row>
    <row r="35" spans="1:36" ht="12.95" customHeight="1" x14ac:dyDescent="0.15">
      <c r="A35" s="62"/>
      <c r="B35" s="77"/>
      <c r="C35" s="77"/>
      <c r="D35" s="62"/>
      <c r="E35" s="62"/>
      <c r="F35" s="4" t="str">
        <f t="shared" si="26"/>
        <v/>
      </c>
      <c r="G35" s="62"/>
      <c r="H35" s="62"/>
      <c r="I35" s="62"/>
      <c r="K35" s="63" t="e">
        <f t="shared" si="0"/>
        <v>#NUM!</v>
      </c>
      <c r="L35" s="63" t="e">
        <f t="shared" si="1"/>
        <v>#NUM!</v>
      </c>
      <c r="M35" s="63" t="e">
        <f t="shared" si="2"/>
        <v>#NUM!</v>
      </c>
      <c r="N35" s="63" t="e">
        <f t="shared" si="3"/>
        <v>#NUM!</v>
      </c>
      <c r="O35" s="63" t="e">
        <f t="shared" si="4"/>
        <v>#NUM!</v>
      </c>
      <c r="P35" s="63" t="e">
        <f t="shared" si="5"/>
        <v>#N/A</v>
      </c>
      <c r="Q35" s="63" t="e">
        <f t="shared" si="6"/>
        <v>#NUM!</v>
      </c>
      <c r="R35" s="63" t="e">
        <f t="shared" si="7"/>
        <v>#NUM!</v>
      </c>
      <c r="S35" s="63" t="e">
        <f t="shared" si="8"/>
        <v>#NUM!</v>
      </c>
      <c r="T35" s="63" t="e">
        <f t="shared" si="9"/>
        <v>#NUM!</v>
      </c>
      <c r="U35" s="63" t="e">
        <f t="shared" si="10"/>
        <v>#N/A</v>
      </c>
      <c r="V35" s="63" t="e">
        <f t="shared" si="11"/>
        <v>#NUM!</v>
      </c>
      <c r="W35" s="63" t="e">
        <f t="shared" si="12"/>
        <v>#NUM!</v>
      </c>
      <c r="X35" s="63" t="e">
        <f t="shared" si="13"/>
        <v>#NUM!</v>
      </c>
      <c r="Y35" s="63" t="e">
        <f t="shared" si="14"/>
        <v>#NUM!</v>
      </c>
      <c r="Z35" s="63" t="e">
        <f t="shared" si="15"/>
        <v>#N/A</v>
      </c>
      <c r="AA35" s="63" t="e">
        <f t="shared" si="16"/>
        <v>#NUM!</v>
      </c>
      <c r="AB35" s="63" t="e">
        <f t="shared" si="17"/>
        <v>#NUM!</v>
      </c>
      <c r="AC35" s="63" t="e">
        <f t="shared" si="18"/>
        <v>#NUM!</v>
      </c>
      <c r="AD35" s="63" t="e">
        <f t="shared" si="19"/>
        <v>#NUM!</v>
      </c>
      <c r="AE35" s="63" t="e">
        <f t="shared" si="20"/>
        <v>#NUM!</v>
      </c>
      <c r="AF35" s="63" t="e">
        <f t="shared" si="21"/>
        <v>#N/A</v>
      </c>
      <c r="AG35" s="63" t="e">
        <f t="shared" si="22"/>
        <v>#NUM!</v>
      </c>
      <c r="AH35" s="63" t="e">
        <f t="shared" si="23"/>
        <v>#NUM!</v>
      </c>
      <c r="AI35" s="63" t="e">
        <f t="shared" si="24"/>
        <v>#NUM!</v>
      </c>
      <c r="AJ35" s="63" t="e">
        <f t="shared" si="25"/>
        <v>#N/A</v>
      </c>
    </row>
    <row r="36" spans="1:36" ht="12.95" customHeight="1" x14ac:dyDescent="0.15">
      <c r="A36" s="62"/>
      <c r="B36" s="77"/>
      <c r="C36" s="77"/>
      <c r="D36" s="62"/>
      <c r="E36" s="62"/>
      <c r="F36" s="4" t="str">
        <f t="shared" si="26"/>
        <v/>
      </c>
      <c r="G36" s="62"/>
      <c r="H36" s="62"/>
      <c r="I36" s="62"/>
      <c r="K36" s="63" t="e">
        <f t="shared" si="0"/>
        <v>#NUM!</v>
      </c>
      <c r="L36" s="63" t="e">
        <f t="shared" si="1"/>
        <v>#NUM!</v>
      </c>
      <c r="M36" s="63" t="e">
        <f t="shared" si="2"/>
        <v>#NUM!</v>
      </c>
      <c r="N36" s="63" t="e">
        <f t="shared" si="3"/>
        <v>#NUM!</v>
      </c>
      <c r="O36" s="63" t="e">
        <f t="shared" si="4"/>
        <v>#NUM!</v>
      </c>
      <c r="P36" s="63" t="e">
        <f t="shared" si="5"/>
        <v>#N/A</v>
      </c>
      <c r="Q36" s="63" t="e">
        <f t="shared" si="6"/>
        <v>#NUM!</v>
      </c>
      <c r="R36" s="63" t="e">
        <f t="shared" si="7"/>
        <v>#NUM!</v>
      </c>
      <c r="S36" s="63" t="e">
        <f t="shared" si="8"/>
        <v>#NUM!</v>
      </c>
      <c r="T36" s="63" t="e">
        <f t="shared" si="9"/>
        <v>#NUM!</v>
      </c>
      <c r="U36" s="63" t="e">
        <f t="shared" si="10"/>
        <v>#N/A</v>
      </c>
      <c r="V36" s="63" t="e">
        <f t="shared" si="11"/>
        <v>#NUM!</v>
      </c>
      <c r="W36" s="63" t="e">
        <f t="shared" si="12"/>
        <v>#NUM!</v>
      </c>
      <c r="X36" s="63" t="e">
        <f t="shared" si="13"/>
        <v>#NUM!</v>
      </c>
      <c r="Y36" s="63" t="e">
        <f t="shared" si="14"/>
        <v>#NUM!</v>
      </c>
      <c r="Z36" s="63" t="e">
        <f t="shared" si="15"/>
        <v>#N/A</v>
      </c>
      <c r="AA36" s="63" t="e">
        <f t="shared" si="16"/>
        <v>#NUM!</v>
      </c>
      <c r="AB36" s="63" t="e">
        <f t="shared" si="17"/>
        <v>#NUM!</v>
      </c>
      <c r="AC36" s="63" t="e">
        <f t="shared" si="18"/>
        <v>#NUM!</v>
      </c>
      <c r="AD36" s="63" t="e">
        <f t="shared" si="19"/>
        <v>#NUM!</v>
      </c>
      <c r="AE36" s="63" t="e">
        <f t="shared" si="20"/>
        <v>#NUM!</v>
      </c>
      <c r="AF36" s="63" t="e">
        <f t="shared" si="21"/>
        <v>#N/A</v>
      </c>
      <c r="AG36" s="63" t="e">
        <f t="shared" si="22"/>
        <v>#NUM!</v>
      </c>
      <c r="AH36" s="63" t="e">
        <f t="shared" si="23"/>
        <v>#NUM!</v>
      </c>
      <c r="AI36" s="63" t="e">
        <f t="shared" si="24"/>
        <v>#NUM!</v>
      </c>
      <c r="AJ36" s="63" t="e">
        <f t="shared" si="25"/>
        <v>#N/A</v>
      </c>
    </row>
    <row r="37" spans="1:36" ht="12.95" customHeight="1" x14ac:dyDescent="0.15">
      <c r="A37" s="62"/>
      <c r="B37" s="77"/>
      <c r="C37" s="77"/>
      <c r="D37" s="62"/>
      <c r="E37" s="62"/>
      <c r="F37" s="4" t="str">
        <f t="shared" si="26"/>
        <v/>
      </c>
      <c r="G37" s="62"/>
      <c r="H37" s="62"/>
      <c r="I37" s="62"/>
      <c r="K37" s="63" t="e">
        <f t="shared" si="0"/>
        <v>#NUM!</v>
      </c>
      <c r="L37" s="63" t="e">
        <f t="shared" si="1"/>
        <v>#NUM!</v>
      </c>
      <c r="M37" s="63" t="e">
        <f t="shared" si="2"/>
        <v>#NUM!</v>
      </c>
      <c r="N37" s="63" t="e">
        <f t="shared" si="3"/>
        <v>#NUM!</v>
      </c>
      <c r="O37" s="63" t="e">
        <f t="shared" si="4"/>
        <v>#NUM!</v>
      </c>
      <c r="P37" s="63" t="e">
        <f t="shared" si="5"/>
        <v>#N/A</v>
      </c>
      <c r="Q37" s="63" t="e">
        <f t="shared" si="6"/>
        <v>#NUM!</v>
      </c>
      <c r="R37" s="63" t="e">
        <f t="shared" si="7"/>
        <v>#NUM!</v>
      </c>
      <c r="S37" s="63" t="e">
        <f t="shared" si="8"/>
        <v>#NUM!</v>
      </c>
      <c r="T37" s="63" t="e">
        <f t="shared" si="9"/>
        <v>#NUM!</v>
      </c>
      <c r="U37" s="63" t="e">
        <f t="shared" si="10"/>
        <v>#N/A</v>
      </c>
      <c r="V37" s="63" t="e">
        <f t="shared" si="11"/>
        <v>#NUM!</v>
      </c>
      <c r="W37" s="63" t="e">
        <f t="shared" si="12"/>
        <v>#NUM!</v>
      </c>
      <c r="X37" s="63" t="e">
        <f t="shared" si="13"/>
        <v>#NUM!</v>
      </c>
      <c r="Y37" s="63" t="e">
        <f t="shared" si="14"/>
        <v>#NUM!</v>
      </c>
      <c r="Z37" s="63" t="e">
        <f t="shared" si="15"/>
        <v>#N/A</v>
      </c>
      <c r="AA37" s="63" t="e">
        <f t="shared" si="16"/>
        <v>#NUM!</v>
      </c>
      <c r="AB37" s="63" t="e">
        <f t="shared" si="17"/>
        <v>#NUM!</v>
      </c>
      <c r="AC37" s="63" t="e">
        <f t="shared" si="18"/>
        <v>#NUM!</v>
      </c>
      <c r="AD37" s="63" t="e">
        <f t="shared" si="19"/>
        <v>#NUM!</v>
      </c>
      <c r="AE37" s="63" t="e">
        <f t="shared" si="20"/>
        <v>#NUM!</v>
      </c>
      <c r="AF37" s="63" t="e">
        <f t="shared" si="21"/>
        <v>#N/A</v>
      </c>
      <c r="AG37" s="63" t="e">
        <f t="shared" si="22"/>
        <v>#NUM!</v>
      </c>
      <c r="AH37" s="63" t="e">
        <f t="shared" si="23"/>
        <v>#NUM!</v>
      </c>
      <c r="AI37" s="63" t="e">
        <f t="shared" si="24"/>
        <v>#NUM!</v>
      </c>
      <c r="AJ37" s="63" t="e">
        <f t="shared" si="25"/>
        <v>#N/A</v>
      </c>
    </row>
    <row r="38" spans="1:36" ht="12.95" customHeight="1" x14ac:dyDescent="0.15">
      <c r="A38" s="62"/>
      <c r="B38" s="77"/>
      <c r="C38" s="77"/>
      <c r="D38" s="62"/>
      <c r="E38" s="62"/>
      <c r="F38" s="4" t="str">
        <f t="shared" si="26"/>
        <v/>
      </c>
      <c r="G38" s="62"/>
      <c r="H38" s="62"/>
      <c r="I38" s="62"/>
      <c r="K38" s="63" t="e">
        <f t="shared" si="0"/>
        <v>#NUM!</v>
      </c>
      <c r="L38" s="63" t="e">
        <f t="shared" si="1"/>
        <v>#NUM!</v>
      </c>
      <c r="M38" s="63" t="e">
        <f t="shared" si="2"/>
        <v>#NUM!</v>
      </c>
      <c r="N38" s="63" t="e">
        <f t="shared" si="3"/>
        <v>#NUM!</v>
      </c>
      <c r="O38" s="63" t="e">
        <f t="shared" si="4"/>
        <v>#NUM!</v>
      </c>
      <c r="P38" s="63" t="e">
        <f t="shared" si="5"/>
        <v>#N/A</v>
      </c>
      <c r="Q38" s="63" t="e">
        <f t="shared" si="6"/>
        <v>#NUM!</v>
      </c>
      <c r="R38" s="63" t="e">
        <f t="shared" si="7"/>
        <v>#NUM!</v>
      </c>
      <c r="S38" s="63" t="e">
        <f t="shared" si="8"/>
        <v>#NUM!</v>
      </c>
      <c r="T38" s="63" t="e">
        <f t="shared" si="9"/>
        <v>#NUM!</v>
      </c>
      <c r="U38" s="63" t="e">
        <f t="shared" si="10"/>
        <v>#N/A</v>
      </c>
      <c r="V38" s="63" t="e">
        <f t="shared" si="11"/>
        <v>#NUM!</v>
      </c>
      <c r="W38" s="63" t="e">
        <f t="shared" si="12"/>
        <v>#NUM!</v>
      </c>
      <c r="X38" s="63" t="e">
        <f t="shared" si="13"/>
        <v>#NUM!</v>
      </c>
      <c r="Y38" s="63" t="e">
        <f t="shared" si="14"/>
        <v>#NUM!</v>
      </c>
      <c r="Z38" s="63" t="e">
        <f t="shared" si="15"/>
        <v>#N/A</v>
      </c>
      <c r="AA38" s="63" t="e">
        <f t="shared" si="16"/>
        <v>#NUM!</v>
      </c>
      <c r="AB38" s="63" t="e">
        <f t="shared" si="17"/>
        <v>#NUM!</v>
      </c>
      <c r="AC38" s="63" t="e">
        <f t="shared" si="18"/>
        <v>#NUM!</v>
      </c>
      <c r="AD38" s="63" t="e">
        <f t="shared" si="19"/>
        <v>#NUM!</v>
      </c>
      <c r="AE38" s="63" t="e">
        <f t="shared" si="20"/>
        <v>#NUM!</v>
      </c>
      <c r="AF38" s="63" t="e">
        <f t="shared" si="21"/>
        <v>#N/A</v>
      </c>
      <c r="AG38" s="63" t="e">
        <f t="shared" si="22"/>
        <v>#NUM!</v>
      </c>
      <c r="AH38" s="63" t="e">
        <f t="shared" si="23"/>
        <v>#NUM!</v>
      </c>
      <c r="AI38" s="63" t="e">
        <f t="shared" si="24"/>
        <v>#NUM!</v>
      </c>
      <c r="AJ38" s="63" t="e">
        <f t="shared" si="25"/>
        <v>#N/A</v>
      </c>
    </row>
    <row r="39" spans="1:36" ht="12.95" customHeight="1" x14ac:dyDescent="0.15">
      <c r="A39" s="62"/>
      <c r="B39" s="77"/>
      <c r="C39" s="77"/>
      <c r="D39" s="62"/>
      <c r="E39" s="62"/>
      <c r="F39" s="4" t="str">
        <f t="shared" si="26"/>
        <v/>
      </c>
      <c r="G39" s="62"/>
      <c r="H39" s="62"/>
      <c r="I39" s="62"/>
      <c r="K39" s="63" t="e">
        <f t="shared" si="0"/>
        <v>#NUM!</v>
      </c>
      <c r="L39" s="63" t="e">
        <f t="shared" si="1"/>
        <v>#NUM!</v>
      </c>
      <c r="M39" s="63" t="e">
        <f t="shared" si="2"/>
        <v>#NUM!</v>
      </c>
      <c r="N39" s="63" t="e">
        <f t="shared" si="3"/>
        <v>#NUM!</v>
      </c>
      <c r="O39" s="63" t="e">
        <f t="shared" si="4"/>
        <v>#NUM!</v>
      </c>
      <c r="P39" s="63" t="e">
        <f t="shared" si="5"/>
        <v>#N/A</v>
      </c>
      <c r="Q39" s="63" t="e">
        <f t="shared" si="6"/>
        <v>#NUM!</v>
      </c>
      <c r="R39" s="63" t="e">
        <f t="shared" si="7"/>
        <v>#NUM!</v>
      </c>
      <c r="S39" s="63" t="e">
        <f t="shared" si="8"/>
        <v>#NUM!</v>
      </c>
      <c r="T39" s="63" t="e">
        <f t="shared" si="9"/>
        <v>#NUM!</v>
      </c>
      <c r="U39" s="63" t="e">
        <f t="shared" si="10"/>
        <v>#N/A</v>
      </c>
      <c r="V39" s="63" t="e">
        <f t="shared" si="11"/>
        <v>#NUM!</v>
      </c>
      <c r="W39" s="63" t="e">
        <f t="shared" si="12"/>
        <v>#NUM!</v>
      </c>
      <c r="X39" s="63" t="e">
        <f t="shared" si="13"/>
        <v>#NUM!</v>
      </c>
      <c r="Y39" s="63" t="e">
        <f t="shared" si="14"/>
        <v>#NUM!</v>
      </c>
      <c r="Z39" s="63" t="e">
        <f t="shared" si="15"/>
        <v>#N/A</v>
      </c>
      <c r="AA39" s="63" t="e">
        <f t="shared" si="16"/>
        <v>#NUM!</v>
      </c>
      <c r="AB39" s="63" t="e">
        <f t="shared" si="17"/>
        <v>#NUM!</v>
      </c>
      <c r="AC39" s="63" t="e">
        <f t="shared" si="18"/>
        <v>#NUM!</v>
      </c>
      <c r="AD39" s="63" t="e">
        <f t="shared" si="19"/>
        <v>#NUM!</v>
      </c>
      <c r="AE39" s="63" t="e">
        <f t="shared" si="20"/>
        <v>#NUM!</v>
      </c>
      <c r="AF39" s="63" t="e">
        <f t="shared" si="21"/>
        <v>#N/A</v>
      </c>
      <c r="AG39" s="63" t="e">
        <f t="shared" si="22"/>
        <v>#NUM!</v>
      </c>
      <c r="AH39" s="63" t="e">
        <f t="shared" si="23"/>
        <v>#NUM!</v>
      </c>
      <c r="AI39" s="63" t="e">
        <f t="shared" si="24"/>
        <v>#NUM!</v>
      </c>
      <c r="AJ39" s="63" t="e">
        <f t="shared" si="25"/>
        <v>#N/A</v>
      </c>
    </row>
    <row r="40" spans="1:36" ht="12.95" customHeight="1" x14ac:dyDescent="0.15">
      <c r="A40" s="62"/>
      <c r="B40" s="77"/>
      <c r="C40" s="77"/>
      <c r="D40" s="62"/>
      <c r="E40" s="62"/>
      <c r="F40" s="4" t="str">
        <f t="shared" si="26"/>
        <v/>
      </c>
      <c r="G40" s="62"/>
      <c r="H40" s="62"/>
      <c r="I40" s="62"/>
      <c r="K40" s="63" t="e">
        <f t="shared" si="0"/>
        <v>#NUM!</v>
      </c>
      <c r="L40" s="63" t="e">
        <f t="shared" si="1"/>
        <v>#NUM!</v>
      </c>
      <c r="M40" s="63" t="e">
        <f t="shared" si="2"/>
        <v>#NUM!</v>
      </c>
      <c r="N40" s="63" t="e">
        <f t="shared" si="3"/>
        <v>#NUM!</v>
      </c>
      <c r="O40" s="63" t="e">
        <f t="shared" si="4"/>
        <v>#NUM!</v>
      </c>
      <c r="P40" s="63" t="e">
        <f t="shared" si="5"/>
        <v>#N/A</v>
      </c>
      <c r="Q40" s="63" t="e">
        <f t="shared" si="6"/>
        <v>#NUM!</v>
      </c>
      <c r="R40" s="63" t="e">
        <f t="shared" si="7"/>
        <v>#NUM!</v>
      </c>
      <c r="S40" s="63" t="e">
        <f t="shared" si="8"/>
        <v>#NUM!</v>
      </c>
      <c r="T40" s="63" t="e">
        <f t="shared" si="9"/>
        <v>#NUM!</v>
      </c>
      <c r="U40" s="63" t="e">
        <f t="shared" si="10"/>
        <v>#N/A</v>
      </c>
      <c r="V40" s="63" t="e">
        <f t="shared" si="11"/>
        <v>#NUM!</v>
      </c>
      <c r="W40" s="63" t="e">
        <f t="shared" si="12"/>
        <v>#NUM!</v>
      </c>
      <c r="X40" s="63" t="e">
        <f t="shared" si="13"/>
        <v>#NUM!</v>
      </c>
      <c r="Y40" s="63" t="e">
        <f t="shared" si="14"/>
        <v>#NUM!</v>
      </c>
      <c r="Z40" s="63" t="e">
        <f t="shared" si="15"/>
        <v>#N/A</v>
      </c>
      <c r="AA40" s="63" t="e">
        <f t="shared" si="16"/>
        <v>#NUM!</v>
      </c>
      <c r="AB40" s="63" t="e">
        <f t="shared" si="17"/>
        <v>#NUM!</v>
      </c>
      <c r="AC40" s="63" t="e">
        <f t="shared" si="18"/>
        <v>#NUM!</v>
      </c>
      <c r="AD40" s="63" t="e">
        <f t="shared" si="19"/>
        <v>#NUM!</v>
      </c>
      <c r="AE40" s="63" t="e">
        <f t="shared" si="20"/>
        <v>#NUM!</v>
      </c>
      <c r="AF40" s="63" t="e">
        <f t="shared" si="21"/>
        <v>#N/A</v>
      </c>
      <c r="AG40" s="63" t="e">
        <f t="shared" si="22"/>
        <v>#NUM!</v>
      </c>
      <c r="AH40" s="63" t="e">
        <f t="shared" si="23"/>
        <v>#NUM!</v>
      </c>
      <c r="AI40" s="63" t="e">
        <f t="shared" si="24"/>
        <v>#NUM!</v>
      </c>
      <c r="AJ40" s="63" t="e">
        <f t="shared" si="25"/>
        <v>#N/A</v>
      </c>
    </row>
    <row r="41" spans="1:36" ht="12.95" customHeight="1" x14ac:dyDescent="0.15">
      <c r="A41" s="62"/>
      <c r="B41" s="77"/>
      <c r="C41" s="77"/>
      <c r="D41" s="66"/>
      <c r="E41" s="66"/>
      <c r="F41" s="4" t="str">
        <f t="shared" si="26"/>
        <v/>
      </c>
      <c r="G41" s="62"/>
      <c r="H41" s="62"/>
      <c r="I41" s="62"/>
      <c r="K41" s="63" t="e">
        <f t="shared" si="0"/>
        <v>#NUM!</v>
      </c>
      <c r="L41" s="63" t="e">
        <f t="shared" si="1"/>
        <v>#NUM!</v>
      </c>
      <c r="M41" s="63" t="e">
        <f t="shared" si="2"/>
        <v>#NUM!</v>
      </c>
      <c r="N41" s="63" t="e">
        <f t="shared" si="3"/>
        <v>#NUM!</v>
      </c>
      <c r="O41" s="63" t="e">
        <f t="shared" si="4"/>
        <v>#NUM!</v>
      </c>
      <c r="P41" s="63" t="e">
        <f t="shared" si="5"/>
        <v>#N/A</v>
      </c>
      <c r="Q41" s="63" t="e">
        <f t="shared" si="6"/>
        <v>#NUM!</v>
      </c>
      <c r="R41" s="63" t="e">
        <f t="shared" si="7"/>
        <v>#NUM!</v>
      </c>
      <c r="S41" s="63" t="e">
        <f t="shared" si="8"/>
        <v>#NUM!</v>
      </c>
      <c r="T41" s="63" t="e">
        <f t="shared" si="9"/>
        <v>#NUM!</v>
      </c>
      <c r="U41" s="63" t="e">
        <f t="shared" si="10"/>
        <v>#N/A</v>
      </c>
      <c r="V41" s="63" t="e">
        <f t="shared" si="11"/>
        <v>#NUM!</v>
      </c>
      <c r="W41" s="63" t="e">
        <f t="shared" si="12"/>
        <v>#NUM!</v>
      </c>
      <c r="X41" s="63" t="e">
        <f t="shared" si="13"/>
        <v>#NUM!</v>
      </c>
      <c r="Y41" s="63" t="e">
        <f t="shared" si="14"/>
        <v>#NUM!</v>
      </c>
      <c r="Z41" s="63" t="e">
        <f t="shared" si="15"/>
        <v>#N/A</v>
      </c>
      <c r="AA41" s="63" t="e">
        <f t="shared" si="16"/>
        <v>#NUM!</v>
      </c>
      <c r="AB41" s="63" t="e">
        <f t="shared" si="17"/>
        <v>#NUM!</v>
      </c>
      <c r="AC41" s="63" t="e">
        <f t="shared" si="18"/>
        <v>#NUM!</v>
      </c>
      <c r="AD41" s="63" t="e">
        <f t="shared" si="19"/>
        <v>#NUM!</v>
      </c>
      <c r="AE41" s="63" t="e">
        <f t="shared" si="20"/>
        <v>#NUM!</v>
      </c>
      <c r="AF41" s="63" t="e">
        <f t="shared" si="21"/>
        <v>#N/A</v>
      </c>
      <c r="AG41" s="63" t="e">
        <f t="shared" si="22"/>
        <v>#NUM!</v>
      </c>
      <c r="AH41" s="63" t="e">
        <f t="shared" si="23"/>
        <v>#NUM!</v>
      </c>
      <c r="AI41" s="63" t="e">
        <f t="shared" si="24"/>
        <v>#NUM!</v>
      </c>
      <c r="AJ41" s="63" t="e">
        <f t="shared" si="25"/>
        <v>#N/A</v>
      </c>
    </row>
    <row r="42" spans="1:36" ht="12.95" customHeight="1" x14ac:dyDescent="0.15">
      <c r="A42" s="62"/>
      <c r="B42" s="77"/>
      <c r="C42" s="77"/>
      <c r="D42" s="66"/>
      <c r="E42" s="66"/>
      <c r="F42" s="4" t="str">
        <f t="shared" si="26"/>
        <v/>
      </c>
      <c r="G42" s="62"/>
      <c r="H42" s="62"/>
      <c r="I42" s="62"/>
      <c r="K42" s="63" t="e">
        <f t="shared" si="0"/>
        <v>#NUM!</v>
      </c>
      <c r="L42" s="63" t="e">
        <f t="shared" si="1"/>
        <v>#NUM!</v>
      </c>
      <c r="M42" s="63" t="e">
        <f t="shared" si="2"/>
        <v>#NUM!</v>
      </c>
      <c r="N42" s="63" t="e">
        <f t="shared" si="3"/>
        <v>#NUM!</v>
      </c>
      <c r="O42" s="63" t="e">
        <f t="shared" si="4"/>
        <v>#NUM!</v>
      </c>
      <c r="P42" s="63" t="e">
        <f t="shared" si="5"/>
        <v>#N/A</v>
      </c>
      <c r="Q42" s="63" t="e">
        <f t="shared" si="6"/>
        <v>#NUM!</v>
      </c>
      <c r="R42" s="63" t="e">
        <f t="shared" si="7"/>
        <v>#NUM!</v>
      </c>
      <c r="S42" s="63" t="e">
        <f t="shared" si="8"/>
        <v>#NUM!</v>
      </c>
      <c r="T42" s="63" t="e">
        <f t="shared" si="9"/>
        <v>#NUM!</v>
      </c>
      <c r="U42" s="63" t="e">
        <f t="shared" si="10"/>
        <v>#N/A</v>
      </c>
      <c r="V42" s="63" t="e">
        <f t="shared" si="11"/>
        <v>#NUM!</v>
      </c>
      <c r="W42" s="63" t="e">
        <f t="shared" si="12"/>
        <v>#NUM!</v>
      </c>
      <c r="X42" s="63" t="e">
        <f t="shared" si="13"/>
        <v>#NUM!</v>
      </c>
      <c r="Y42" s="63" t="e">
        <f t="shared" si="14"/>
        <v>#NUM!</v>
      </c>
      <c r="Z42" s="63" t="e">
        <f t="shared" si="15"/>
        <v>#N/A</v>
      </c>
      <c r="AA42" s="63" t="e">
        <f t="shared" si="16"/>
        <v>#NUM!</v>
      </c>
      <c r="AB42" s="63" t="e">
        <f t="shared" si="17"/>
        <v>#NUM!</v>
      </c>
      <c r="AC42" s="63" t="e">
        <f t="shared" si="18"/>
        <v>#NUM!</v>
      </c>
      <c r="AD42" s="63" t="e">
        <f t="shared" si="19"/>
        <v>#NUM!</v>
      </c>
      <c r="AE42" s="63" t="e">
        <f t="shared" si="20"/>
        <v>#NUM!</v>
      </c>
      <c r="AF42" s="63" t="e">
        <f t="shared" si="21"/>
        <v>#N/A</v>
      </c>
      <c r="AG42" s="63" t="e">
        <f t="shared" si="22"/>
        <v>#NUM!</v>
      </c>
      <c r="AH42" s="63" t="e">
        <f t="shared" si="23"/>
        <v>#NUM!</v>
      </c>
      <c r="AI42" s="63" t="e">
        <f t="shared" si="24"/>
        <v>#NUM!</v>
      </c>
      <c r="AJ42" s="63" t="e">
        <f t="shared" si="25"/>
        <v>#N/A</v>
      </c>
    </row>
    <row r="43" spans="1:36" ht="12.95" customHeight="1" x14ac:dyDescent="0.15">
      <c r="A43" s="62"/>
      <c r="B43" s="77"/>
      <c r="C43" s="77"/>
      <c r="D43" s="66"/>
      <c r="E43" s="66"/>
      <c r="F43" s="4" t="str">
        <f t="shared" si="26"/>
        <v/>
      </c>
      <c r="G43" s="62"/>
      <c r="H43" s="62"/>
      <c r="I43" s="62"/>
      <c r="K43" s="63" t="e">
        <f t="shared" si="0"/>
        <v>#NUM!</v>
      </c>
      <c r="L43" s="63" t="e">
        <f t="shared" si="1"/>
        <v>#NUM!</v>
      </c>
      <c r="M43" s="63" t="e">
        <f t="shared" si="2"/>
        <v>#NUM!</v>
      </c>
      <c r="N43" s="63" t="e">
        <f t="shared" si="3"/>
        <v>#NUM!</v>
      </c>
      <c r="O43" s="63" t="e">
        <f t="shared" si="4"/>
        <v>#NUM!</v>
      </c>
      <c r="P43" s="63" t="e">
        <f t="shared" si="5"/>
        <v>#N/A</v>
      </c>
      <c r="Q43" s="63" t="e">
        <f t="shared" si="6"/>
        <v>#NUM!</v>
      </c>
      <c r="R43" s="63" t="e">
        <f t="shared" si="7"/>
        <v>#NUM!</v>
      </c>
      <c r="S43" s="63" t="e">
        <f t="shared" si="8"/>
        <v>#NUM!</v>
      </c>
      <c r="T43" s="63" t="e">
        <f t="shared" si="9"/>
        <v>#NUM!</v>
      </c>
      <c r="U43" s="63" t="e">
        <f t="shared" si="10"/>
        <v>#N/A</v>
      </c>
      <c r="V43" s="63" t="e">
        <f t="shared" si="11"/>
        <v>#NUM!</v>
      </c>
      <c r="W43" s="63" t="e">
        <f t="shared" si="12"/>
        <v>#NUM!</v>
      </c>
      <c r="X43" s="63" t="e">
        <f t="shared" si="13"/>
        <v>#NUM!</v>
      </c>
      <c r="Y43" s="63" t="e">
        <f t="shared" si="14"/>
        <v>#NUM!</v>
      </c>
      <c r="Z43" s="63" t="e">
        <f t="shared" si="15"/>
        <v>#N/A</v>
      </c>
      <c r="AA43" s="63" t="e">
        <f t="shared" si="16"/>
        <v>#NUM!</v>
      </c>
      <c r="AB43" s="63" t="e">
        <f t="shared" si="17"/>
        <v>#NUM!</v>
      </c>
      <c r="AC43" s="63" t="e">
        <f t="shared" si="18"/>
        <v>#NUM!</v>
      </c>
      <c r="AD43" s="63" t="e">
        <f t="shared" si="19"/>
        <v>#NUM!</v>
      </c>
      <c r="AE43" s="63" t="e">
        <f t="shared" si="20"/>
        <v>#NUM!</v>
      </c>
      <c r="AF43" s="63" t="e">
        <f t="shared" si="21"/>
        <v>#N/A</v>
      </c>
      <c r="AG43" s="63" t="e">
        <f t="shared" si="22"/>
        <v>#NUM!</v>
      </c>
      <c r="AH43" s="63" t="e">
        <f t="shared" si="23"/>
        <v>#NUM!</v>
      </c>
      <c r="AI43" s="63" t="e">
        <f t="shared" si="24"/>
        <v>#NUM!</v>
      </c>
      <c r="AJ43" s="63" t="e">
        <f t="shared" si="25"/>
        <v>#N/A</v>
      </c>
    </row>
    <row r="44" spans="1:36" ht="12.95" customHeight="1" x14ac:dyDescent="0.15">
      <c r="A44" s="9"/>
      <c r="B44" s="10"/>
      <c r="C44" s="10"/>
      <c r="D44" s="9"/>
      <c r="E44" s="9"/>
      <c r="F44" s="9"/>
      <c r="G44" s="9"/>
      <c r="H44" s="10"/>
      <c r="I44" s="10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</row>
    <row r="45" spans="1:36" ht="12.95" customHeight="1" x14ac:dyDescent="0.15">
      <c r="A45" s="12" t="s">
        <v>16</v>
      </c>
      <c r="B45" s="13"/>
      <c r="C45" s="13"/>
      <c r="D45" s="12"/>
      <c r="E45" s="12"/>
      <c r="F45" s="12"/>
      <c r="G45" s="12"/>
      <c r="H45" s="13"/>
      <c r="I45" s="14" t="s">
        <v>17</v>
      </c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</row>
    <row r="46" spans="1:36" ht="12.95" customHeight="1" x14ac:dyDescent="0.15">
      <c r="A46" s="72"/>
      <c r="B46" s="73"/>
      <c r="C46" s="62" t="s">
        <v>18</v>
      </c>
      <c r="D46" s="62" t="s">
        <v>19</v>
      </c>
      <c r="E46" s="62" t="s">
        <v>20</v>
      </c>
      <c r="F46" s="11"/>
      <c r="G46" s="5" t="s">
        <v>21</v>
      </c>
      <c r="H46" s="13"/>
      <c r="I46" s="74" t="str">
        <f>"調査対象地内でプロットは2箇所設置しているため、合計材積は300m2(0.03ha)での値である。そのため、haあたりのスギ立枯木材積合計(推定値)は、"&amp;G50&amp;"m3として取り扱う。"</f>
        <v>調査対象地内でプロットは2箇所設置しているため、合計材積は300m2(0.03ha)での値である。そのため、haあたりのスギ立枯木材積合計(推定値)は、2.3m3として取り扱う。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</row>
    <row r="47" spans="1:36" ht="12.95" customHeight="1" x14ac:dyDescent="0.15">
      <c r="A47" s="70" t="s">
        <v>22</v>
      </c>
      <c r="B47" s="71"/>
      <c r="C47" s="15">
        <f>E47-D47</f>
        <v>1</v>
      </c>
      <c r="D47" s="15">
        <f>COUNTIF(G4:G43,"*下層*")</f>
        <v>0</v>
      </c>
      <c r="E47" s="15">
        <f>COUNTA(A4:A43)</f>
        <v>1</v>
      </c>
      <c r="F47" s="11"/>
      <c r="G47" s="16">
        <f>ROUND(C47*33.3,0)</f>
        <v>33</v>
      </c>
      <c r="H47" s="13"/>
      <c r="I47" s="75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</row>
    <row r="48" spans="1:36" ht="12.95" customHeight="1" x14ac:dyDescent="0.15">
      <c r="A48" s="70" t="s">
        <v>23</v>
      </c>
      <c r="B48" s="71"/>
      <c r="C48" s="15">
        <f>ROUND(SUMIF(G4:G43,"&lt;&gt;*下層*",E4:E43)/C47,0)</f>
        <v>7</v>
      </c>
      <c r="D48" s="15" t="str">
        <f>IF(D47&gt;0,ROUND(SUMIF(G4:G43,"*下層*",E4:E43)/D47,0),"")</f>
        <v/>
      </c>
      <c r="E48" s="15">
        <f>ROUND(SUM(E4:E43)/E47,0)</f>
        <v>7</v>
      </c>
      <c r="F48" s="14"/>
      <c r="G48" s="16">
        <f>C48</f>
        <v>7</v>
      </c>
      <c r="H48" s="14"/>
      <c r="I48" s="75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</row>
    <row r="49" spans="1:36" ht="12.95" customHeight="1" x14ac:dyDescent="0.15">
      <c r="A49" s="70" t="s">
        <v>24</v>
      </c>
      <c r="B49" s="71"/>
      <c r="C49" s="15">
        <f>ROUND(SUMIF(G4:G43,"&lt;&gt;*下層*",D4:D43)/C47,0)</f>
        <v>16</v>
      </c>
      <c r="D49" s="15" t="str">
        <f>IF(D47&gt;0,ROUND(SUMIF(G4:G43,"*下層*",D4:D43)/D47,0),"")</f>
        <v/>
      </c>
      <c r="E49" s="15">
        <f>ROUND(SUM(D4:D43)/E47,0)</f>
        <v>16</v>
      </c>
      <c r="F49" s="14"/>
      <c r="G49" s="16">
        <f>C49</f>
        <v>16</v>
      </c>
      <c r="H49" s="14"/>
      <c r="I49" s="75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</row>
    <row r="50" spans="1:36" ht="12.95" customHeight="1" x14ac:dyDescent="0.15">
      <c r="A50" s="70" t="s">
        <v>25</v>
      </c>
      <c r="B50" s="71"/>
      <c r="C50" s="4">
        <f>E50-D50</f>
        <v>7.0000000000000007E-2</v>
      </c>
      <c r="D50" s="17">
        <f>SUMIF(G4:G43,"*下層*",F4:F43)</f>
        <v>0</v>
      </c>
      <c r="E50" s="4">
        <f>SUM(F4:F43)</f>
        <v>7.0000000000000007E-2</v>
      </c>
      <c r="F50" s="14"/>
      <c r="G50" s="18">
        <f>ROUND(C50*33.3,1)</f>
        <v>2.2999999999999998</v>
      </c>
      <c r="H50" s="14"/>
      <c r="I50" s="75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 spans="1:36" ht="12.95" customHeight="1" x14ac:dyDescent="0.15">
      <c r="A51" s="12"/>
      <c r="B51" s="13"/>
      <c r="C51" s="13"/>
      <c r="D51" s="12"/>
      <c r="E51" s="12"/>
      <c r="F51" s="12"/>
      <c r="G51" s="19" t="str">
        <f>"形状比＝"&amp;ROUND(G48/G49*100,0)&amp;"、Sr＝"&amp;ROUND((10000/G47)^0.5/G48*100,0)</f>
        <v>形状比＝44、Sr＝249</v>
      </c>
      <c r="H51" s="13"/>
      <c r="I51" s="75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 spans="1:36" ht="12.95" customHeight="1" x14ac:dyDescent="0.15">
      <c r="A52" s="12" t="s">
        <v>26</v>
      </c>
      <c r="B52" s="13"/>
      <c r="C52" s="13"/>
      <c r="D52" s="12"/>
      <c r="E52" s="12"/>
      <c r="F52" s="12"/>
      <c r="G52" s="12"/>
      <c r="H52" s="13"/>
      <c r="I52" s="75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1:36" ht="12.95" customHeight="1" x14ac:dyDescent="0.15">
      <c r="A53" s="72"/>
      <c r="B53" s="73"/>
      <c r="C53" s="62" t="s">
        <v>18</v>
      </c>
      <c r="D53" s="62" t="s">
        <v>19</v>
      </c>
      <c r="E53" s="62" t="s">
        <v>20</v>
      </c>
      <c r="F53" s="11"/>
      <c r="G53" s="5" t="s">
        <v>21</v>
      </c>
      <c r="H53" s="13"/>
      <c r="I53" s="75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</row>
    <row r="54" spans="1:36" ht="12.95" customHeight="1" x14ac:dyDescent="0.15">
      <c r="A54" s="70" t="s">
        <v>27</v>
      </c>
      <c r="B54" s="71"/>
      <c r="C54" s="15">
        <f>COUNTIF(H4:H43,"○")</f>
        <v>1</v>
      </c>
      <c r="D54" s="15">
        <f>COUNTIF(H4:H43,"▲")</f>
        <v>0</v>
      </c>
      <c r="E54" s="15">
        <f>COUNTA(H4:H43)</f>
        <v>1</v>
      </c>
      <c r="F54" s="11"/>
      <c r="G54" s="16">
        <f>ROUND(C54*33.3,0)</f>
        <v>33</v>
      </c>
      <c r="H54" s="13"/>
      <c r="I54" s="75"/>
      <c r="K54" s="67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</row>
    <row r="55" spans="1:36" ht="12.95" customHeight="1" x14ac:dyDescent="0.15">
      <c r="A55" s="70" t="s">
        <v>23</v>
      </c>
      <c r="B55" s="71"/>
      <c r="C55" s="15">
        <f>IF(C54&gt;0,ROUND(SUMIF(H18:H43,"○",E18:E43)/C54,0),"")</f>
        <v>0</v>
      </c>
      <c r="D55" s="15" t="str">
        <f>IF(D54&gt;0,ROUND(SUMIF(H18:H43,"▲",E18:E43)/D54,0),"")</f>
        <v/>
      </c>
      <c r="E55" s="15">
        <f>ROUND(SUMIF(H4:H43,"*",E4:E43)/E54,0)</f>
        <v>7</v>
      </c>
      <c r="F55" s="14"/>
      <c r="G55" s="16">
        <f>C55</f>
        <v>0</v>
      </c>
      <c r="H55" s="14"/>
      <c r="I55" s="75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 spans="1:36" ht="12.95" customHeight="1" x14ac:dyDescent="0.15">
      <c r="A56" s="70" t="s">
        <v>24</v>
      </c>
      <c r="B56" s="71"/>
      <c r="C56" s="15">
        <f>IF(C54&gt;0,ROUND(SUMIF(H18:H43,"○",D18:D43)/C54,0),"")</f>
        <v>0</v>
      </c>
      <c r="D56" s="15" t="str">
        <f>IF(D54&gt;0,ROUND(SUMIF(H18:H43,"▲",D18:D43)/D54,0),"")</f>
        <v/>
      </c>
      <c r="E56" s="15">
        <f>ROUND(SUMIF(H4:H43,"*",D4:D43)/E54,0)</f>
        <v>16</v>
      </c>
      <c r="F56" s="14"/>
      <c r="G56" s="16">
        <f>C56</f>
        <v>0</v>
      </c>
      <c r="H56" s="14"/>
      <c r="I56" s="75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</row>
    <row r="57" spans="1:36" ht="12.95" customHeight="1" x14ac:dyDescent="0.15">
      <c r="A57" s="70" t="s">
        <v>25</v>
      </c>
      <c r="B57" s="71"/>
      <c r="C57" s="17">
        <f>SUMIF(H4:H43,"○",F4:F43)</f>
        <v>7.0000000000000007E-2</v>
      </c>
      <c r="D57" s="17">
        <f>SUMIF(H18:H43,"▲",F18:F43)</f>
        <v>0</v>
      </c>
      <c r="E57" s="17">
        <f>SUM(C57:D57)</f>
        <v>7.0000000000000007E-2</v>
      </c>
      <c r="F57" s="14"/>
      <c r="G57" s="20">
        <f>ROUND(C57*33.3,1)</f>
        <v>2.2999999999999998</v>
      </c>
      <c r="H57" s="14"/>
      <c r="I57" s="75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</row>
    <row r="58" spans="1:36" ht="12.95" customHeight="1" x14ac:dyDescent="0.15">
      <c r="A58" s="12"/>
      <c r="B58" s="13"/>
      <c r="C58" s="13"/>
      <c r="D58" s="12"/>
      <c r="E58" s="12"/>
      <c r="F58" s="12"/>
      <c r="G58" s="12"/>
      <c r="H58" s="13"/>
      <c r="I58" s="76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</row>
    <row r="59" spans="1:36" ht="12.95" customHeight="1" x14ac:dyDescent="0.15">
      <c r="A59" s="12" t="s">
        <v>28</v>
      </c>
      <c r="B59" s="13"/>
      <c r="C59" s="13"/>
      <c r="D59" s="12"/>
      <c r="E59" s="12"/>
      <c r="F59" s="12"/>
      <c r="G59" s="11"/>
      <c r="H59" s="11"/>
      <c r="I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</row>
    <row r="60" spans="1:36" ht="12.95" customHeight="1" x14ac:dyDescent="0.15">
      <c r="A60" s="72"/>
      <c r="B60" s="73"/>
      <c r="C60" s="62" t="s">
        <v>18</v>
      </c>
      <c r="D60" s="62" t="s">
        <v>19</v>
      </c>
      <c r="E60" s="62" t="s">
        <v>20</v>
      </c>
      <c r="F60" s="11"/>
      <c r="G60" s="14"/>
      <c r="H60" s="11"/>
      <c r="I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</row>
    <row r="61" spans="1:36" ht="12.95" customHeight="1" x14ac:dyDescent="0.15">
      <c r="A61" s="70" t="s">
        <v>29</v>
      </c>
      <c r="B61" s="71"/>
      <c r="C61" s="21">
        <f>ROUND(C54/C47*100,1)</f>
        <v>100</v>
      </c>
      <c r="D61" s="21" t="str">
        <f>IF(D47&gt;0,ROUND(D54/D47*100,1),"")</f>
        <v/>
      </c>
      <c r="E61" s="21">
        <f>ROUND(E54/E47*100,1)</f>
        <v>100</v>
      </c>
      <c r="F61" s="11"/>
      <c r="G61" s="14"/>
      <c r="H61" s="11"/>
      <c r="I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</row>
    <row r="62" spans="1:36" ht="12.95" customHeight="1" x14ac:dyDescent="0.15">
      <c r="A62" s="70" t="s">
        <v>30</v>
      </c>
      <c r="B62" s="71"/>
      <c r="C62" s="21">
        <f>ROUND(C57/C50*100,1)</f>
        <v>100</v>
      </c>
      <c r="D62" s="21" t="str">
        <f>IF(D47&gt;0,ROUND(D57/D50*100,1),"")</f>
        <v/>
      </c>
      <c r="E62" s="21">
        <f>ROUND(E57/E50*100,1)</f>
        <v>100</v>
      </c>
      <c r="F62" s="11"/>
      <c r="G62" s="11"/>
      <c r="H62" s="11"/>
      <c r="I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</row>
    <row r="63" spans="1:36" ht="12.95" customHeight="1" x14ac:dyDescent="0.15">
      <c r="A63" s="22"/>
      <c r="B63" s="22"/>
      <c r="C63" s="22"/>
      <c r="D63" s="22"/>
      <c r="E63" s="22"/>
      <c r="F63" s="22"/>
      <c r="G63" s="22"/>
      <c r="H63" s="22"/>
      <c r="I63" s="22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</row>
    <row r="64" spans="1:36" ht="12.95" customHeight="1" x14ac:dyDescent="0.15">
      <c r="A64" s="12" t="s">
        <v>31</v>
      </c>
      <c r="B64" s="13"/>
      <c r="C64" s="13"/>
      <c r="D64" s="12"/>
      <c r="E64" s="12"/>
      <c r="F64" s="12"/>
      <c r="G64" s="12"/>
      <c r="H64" s="22"/>
      <c r="I64" s="22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</row>
    <row r="65" spans="1:36" ht="12.95" customHeight="1" x14ac:dyDescent="0.15">
      <c r="A65" s="72"/>
      <c r="B65" s="73"/>
      <c r="C65" s="62" t="s">
        <v>18</v>
      </c>
      <c r="D65" s="62" t="s">
        <v>19</v>
      </c>
      <c r="E65" s="62" t="s">
        <v>20</v>
      </c>
      <c r="F65" s="11"/>
      <c r="G65" s="5" t="s">
        <v>21</v>
      </c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</row>
    <row r="66" spans="1:36" ht="12.95" customHeight="1" x14ac:dyDescent="0.15">
      <c r="A66" s="70" t="s">
        <v>22</v>
      </c>
      <c r="B66" s="71"/>
      <c r="C66" s="15">
        <f>C47-C54</f>
        <v>0</v>
      </c>
      <c r="D66" s="15">
        <f>D47-D54</f>
        <v>0</v>
      </c>
      <c r="E66" s="15">
        <f>SUM(C66:D66)</f>
        <v>0</v>
      </c>
      <c r="F66" s="11"/>
      <c r="G66" s="16">
        <f>C66*100</f>
        <v>0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</row>
    <row r="67" spans="1:36" ht="12.95" customHeight="1" x14ac:dyDescent="0.15">
      <c r="A67" s="70" t="s">
        <v>23</v>
      </c>
      <c r="B67" s="71"/>
      <c r="C67" s="15" t="str">
        <f>IF(C66&gt;0,ROUND(SUMIFS(E18:E43,G18:G43,"&lt;&gt;*下層*",H18:H43,"")/C66,0),"")</f>
        <v/>
      </c>
      <c r="D67" s="15" t="str">
        <f>IF(D66&gt;0,ROUND(SUMIFS(E18:E43,G18:G43,"*下層*",H18:H43,"")/D66,0),"")</f>
        <v/>
      </c>
      <c r="E67" s="15" t="str">
        <f>IF(E66&gt;0,ROUND(SUMIF(H18:H43,"",E18:E43)/E66,0),"")</f>
        <v/>
      </c>
      <c r="F67" s="14"/>
      <c r="G67" s="16" t="str">
        <f>C67</f>
        <v/>
      </c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</row>
    <row r="68" spans="1:36" ht="12.95" customHeight="1" x14ac:dyDescent="0.15">
      <c r="A68" s="70" t="s">
        <v>24</v>
      </c>
      <c r="B68" s="71"/>
      <c r="C68" s="15" t="str">
        <f>IF(C66&gt;0,ROUND(SUMIFS(D18:D43,G18:G43,"&lt;&gt;*下層*",H18:H43,"")/C66,0),"")</f>
        <v/>
      </c>
      <c r="D68" s="15" t="str">
        <f>IF(D66&gt;0,ROUND(SUMIFS(D18:D43,G18:G43,"*下層*",H18:H43,"")/D66,0),"")</f>
        <v/>
      </c>
      <c r="E68" s="15" t="str">
        <f>IF(E66&gt;0,ROUND(SUMIF(H18:H43,"",D18:D43)/E66,0),"")</f>
        <v/>
      </c>
      <c r="F68" s="14"/>
      <c r="G68" s="16" t="str">
        <f>C68</f>
        <v/>
      </c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</row>
    <row r="69" spans="1:36" ht="12.95" customHeight="1" x14ac:dyDescent="0.15">
      <c r="A69" s="70" t="s">
        <v>25</v>
      </c>
      <c r="B69" s="71"/>
      <c r="C69" s="4">
        <f>C50-C57</f>
        <v>0</v>
      </c>
      <c r="D69" s="17" t="str">
        <f>IF(D66&gt;0,D50-D57,"")</f>
        <v/>
      </c>
      <c r="E69" s="4">
        <f>SUM(C69:D69)</f>
        <v>0</v>
      </c>
      <c r="F69" s="14"/>
      <c r="G69" s="18">
        <f>C69*100</f>
        <v>0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</row>
    <row r="70" spans="1:36" x14ac:dyDescent="0.15">
      <c r="G70" s="19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</row>
    <row r="71" spans="1:36" x14ac:dyDescent="0.15"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</row>
    <row r="72" spans="1:36" x14ac:dyDescent="0.15"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</row>
    <row r="73" spans="1:36" x14ac:dyDescent="0.15"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</row>
    <row r="74" spans="1:36" x14ac:dyDescent="0.15"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</row>
    <row r="75" spans="1:36" x14ac:dyDescent="0.15"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</row>
    <row r="76" spans="1:36" x14ac:dyDescent="0.15"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</row>
    <row r="77" spans="1:36" x14ac:dyDescent="0.15"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</row>
    <row r="78" spans="1:36" x14ac:dyDescent="0.15"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</row>
    <row r="79" spans="1:36" x14ac:dyDescent="0.15"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</row>
    <row r="80" spans="1:36" x14ac:dyDescent="0.15"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</row>
    <row r="81" spans="11:36" x14ac:dyDescent="0.15"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</row>
    <row r="82" spans="11:36" x14ac:dyDescent="0.15"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</row>
    <row r="83" spans="11:36" x14ac:dyDescent="0.15"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1:36" x14ac:dyDescent="0.15"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</row>
    <row r="85" spans="11:36" x14ac:dyDescent="0.15"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</row>
    <row r="86" spans="11:36" x14ac:dyDescent="0.15"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</row>
    <row r="87" spans="11:36" x14ac:dyDescent="0.15"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</row>
    <row r="88" spans="11:36" x14ac:dyDescent="0.15"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</row>
    <row r="89" spans="11:36" x14ac:dyDescent="0.15"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</row>
    <row r="90" spans="11:36" x14ac:dyDescent="0.15"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</row>
    <row r="91" spans="11:36" x14ac:dyDescent="0.15"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</row>
    <row r="92" spans="11:36" x14ac:dyDescent="0.15"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</row>
    <row r="93" spans="11:36" x14ac:dyDescent="0.15"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</row>
    <row r="94" spans="11:36" x14ac:dyDescent="0.15"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</row>
    <row r="95" spans="11:36" x14ac:dyDescent="0.15"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</row>
    <row r="96" spans="11:36" x14ac:dyDescent="0.15"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</row>
    <row r="97" spans="11:36" x14ac:dyDescent="0.15"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</row>
    <row r="98" spans="11:36" x14ac:dyDescent="0.15"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1:36" x14ac:dyDescent="0.15"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1:36" x14ac:dyDescent="0.15"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</row>
    <row r="101" spans="11:36" x14ac:dyDescent="0.15"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</row>
    <row r="102" spans="11:36" x14ac:dyDescent="0.15"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</row>
    <row r="103" spans="11:36" x14ac:dyDescent="0.15"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</row>
    <row r="104" spans="11:36" x14ac:dyDescent="0.15"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</row>
    <row r="105" spans="11:36" x14ac:dyDescent="0.15"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</row>
    <row r="106" spans="11:36" x14ac:dyDescent="0.15"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</row>
    <row r="107" spans="11:36" x14ac:dyDescent="0.15"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</row>
    <row r="108" spans="11:36" x14ac:dyDescent="0.15"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</row>
    <row r="109" spans="11:36" x14ac:dyDescent="0.15"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</row>
    <row r="110" spans="11:36" x14ac:dyDescent="0.15"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</row>
    <row r="111" spans="11:36" x14ac:dyDescent="0.15"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</row>
    <row r="112" spans="11:36" x14ac:dyDescent="0.15"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</row>
    <row r="113" spans="11:36" x14ac:dyDescent="0.15"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</row>
    <row r="114" spans="11:36" x14ac:dyDescent="0.15"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</row>
    <row r="115" spans="11:36" x14ac:dyDescent="0.15"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</row>
    <row r="116" spans="11:36" x14ac:dyDescent="0.15"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</row>
    <row r="117" spans="11:36" x14ac:dyDescent="0.15"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</row>
    <row r="118" spans="11:36" x14ac:dyDescent="0.15"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</row>
    <row r="119" spans="11:36" x14ac:dyDescent="0.15"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</row>
    <row r="120" spans="11:36" x14ac:dyDescent="0.15"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</row>
  </sheetData>
  <mergeCells count="67">
    <mergeCell ref="A67:B67"/>
    <mergeCell ref="A68:B68"/>
    <mergeCell ref="A69:B69"/>
    <mergeCell ref="A57:B57"/>
    <mergeCell ref="A60:B60"/>
    <mergeCell ref="A61:B61"/>
    <mergeCell ref="A62:B62"/>
    <mergeCell ref="A65:B65"/>
    <mergeCell ref="A66:B66"/>
    <mergeCell ref="A46:B46"/>
    <mergeCell ref="I46:I58"/>
    <mergeCell ref="A47:B47"/>
    <mergeCell ref="A48:B48"/>
    <mergeCell ref="A49:B49"/>
    <mergeCell ref="A50:B50"/>
    <mergeCell ref="A53:B53"/>
    <mergeCell ref="A54:B54"/>
    <mergeCell ref="A55:B55"/>
    <mergeCell ref="A56:B56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G2:AJ2"/>
    <mergeCell ref="B3:C3"/>
    <mergeCell ref="B4:C4"/>
    <mergeCell ref="B5:C5"/>
    <mergeCell ref="B6:C6"/>
    <mergeCell ref="V2:Z2"/>
    <mergeCell ref="AA2:AF2"/>
    <mergeCell ref="B7:C7"/>
    <mergeCell ref="A2:G2"/>
    <mergeCell ref="H2:I2"/>
    <mergeCell ref="K2:P2"/>
    <mergeCell ref="Q2:U2"/>
  </mergeCells>
  <phoneticPr fontId="3"/>
  <conditionalFormatting sqref="K4:K43">
    <cfRule type="expression" dxfId="207" priority="16" stopIfTrue="1">
      <formula>AND(($H4="スギ"),(#REF!&lt;12))</formula>
    </cfRule>
  </conditionalFormatting>
  <conditionalFormatting sqref="L4:L43">
    <cfRule type="expression" dxfId="206" priority="15" stopIfTrue="1">
      <formula>AND(($H4="スギ"),(#REF!&lt;22),(#REF!&gt;=12))</formula>
    </cfRule>
  </conditionalFormatting>
  <conditionalFormatting sqref="M4:M43">
    <cfRule type="expression" dxfId="205" priority="14" stopIfTrue="1">
      <formula>AND(($H4="スギ"),(#REF!&lt;32),(#REF!&gt;=22))</formula>
    </cfRule>
  </conditionalFormatting>
  <conditionalFormatting sqref="N4:N43">
    <cfRule type="expression" dxfId="204" priority="13" stopIfTrue="1">
      <formula>AND(($H4="スギ"),(#REF!&lt;42),(#REF!&gt;=32))</formula>
    </cfRule>
  </conditionalFormatting>
  <conditionalFormatting sqref="U4:U43 Z4:AF43 AJ4:AJ43 O4:P43">
    <cfRule type="expression" dxfId="203" priority="12" stopIfTrue="1">
      <formula>AND(($H4="スギ"),(#REF!&gt;=42))</formula>
    </cfRule>
  </conditionalFormatting>
  <conditionalFormatting sqref="Q4:Q43 AA4:AA43">
    <cfRule type="expression" dxfId="202" priority="11" stopIfTrue="1">
      <formula>AND(($H4="ヒノキ"),(#REF!&lt;12))</formula>
    </cfRule>
  </conditionalFormatting>
  <conditionalFormatting sqref="R4:R43 AB4:AE43">
    <cfRule type="expression" dxfId="201" priority="10" stopIfTrue="1">
      <formula>AND(($H4="ヒノキ"),(#REF!&lt;22),(#REF!&gt;=12))</formula>
    </cfRule>
  </conditionalFormatting>
  <conditionalFormatting sqref="S4:S43">
    <cfRule type="expression" dxfId="200" priority="9" stopIfTrue="1">
      <formula>AND(($H4="ヒノキ"),(#REF!&lt;32),(#REF!&gt;=22))</formula>
    </cfRule>
  </conditionalFormatting>
  <conditionalFormatting sqref="T4:U43 Z4:AF43 AJ4:AJ43">
    <cfRule type="expression" dxfId="199" priority="8" stopIfTrue="1">
      <formula>AND(($H4="ヒノキ"),(#REF!&gt;=32))</formula>
    </cfRule>
  </conditionalFormatting>
  <conditionalFormatting sqref="V4:V43 AA4:AA43">
    <cfRule type="expression" dxfId="198" priority="7" stopIfTrue="1">
      <formula>AND(($H4="アカマツ"),(#REF!&lt;12))</formula>
    </cfRule>
  </conditionalFormatting>
  <conditionalFormatting sqref="W4:W43 AB4:AB43">
    <cfRule type="expression" dxfId="197" priority="6" stopIfTrue="1">
      <formula>AND(($H4="アカマツ"),(#REF!&lt;22),(#REF!&gt;=12))</formula>
    </cfRule>
  </conditionalFormatting>
  <conditionalFormatting sqref="X4:X43 AC4:AC43">
    <cfRule type="expression" dxfId="196" priority="5" stopIfTrue="1">
      <formula>AND(($H4="アカマツ"),(#REF!&lt;42),(#REF!&gt;=22))</formula>
    </cfRule>
  </conditionalFormatting>
  <conditionalFormatting sqref="Y4:AF43 AJ4:AJ43">
    <cfRule type="expression" dxfId="195" priority="4" stopIfTrue="1">
      <formula>AND(($H4="アカマツ"),(#REF!&gt;=42))</formula>
    </cfRule>
  </conditionalFormatting>
  <conditionalFormatting sqref="AG4:AG43">
    <cfRule type="expression" dxfId="194" priority="3" stopIfTrue="1">
      <formula>AND(($H4&lt;&gt;"スギ"),($H4&lt;&gt;"ヒノキ"),($H4&lt;&gt;"アカマツ"),(#REF!&lt;12))</formula>
    </cfRule>
  </conditionalFormatting>
  <conditionalFormatting sqref="AH4:AH43">
    <cfRule type="expression" dxfId="193" priority="2" stopIfTrue="1">
      <formula>AND(($H4&lt;&gt;"スギ"),($H4&lt;&gt;"ヒノキ"),($H4&lt;&gt;"アカマツ"),(#REF!&lt;42),(#REF!&gt;=12))</formula>
    </cfRule>
  </conditionalFormatting>
  <conditionalFormatting sqref="AI4:AJ43">
    <cfRule type="expression" dxfId="192" priority="1" stopIfTrue="1">
      <formula>AND(($H4&lt;&gt;"スギ"),($H4&lt;&gt;"ヒノキ"),($H4&lt;&gt;"アカマツ"),(#REF!&gt;=42))</formula>
    </cfRule>
  </conditionalFormatting>
  <pageMargins left="1.1023622047244095" right="0.19685039370078741" top="0.27559055118110237" bottom="0.31496062992125984" header="0.15748031496062992" footer="0.23622047244094491"/>
  <pageSetup paperSize="9" scale="90" orientation="portrait" blackAndWhite="1" r:id="rId1"/>
  <headerFooter alignWithMargins="0">
    <oddHeader>&amp;R&amp;P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120"/>
  <sheetViews>
    <sheetView showGridLines="0" tabSelected="1" view="pageBreakPreview" topLeftCell="A25" zoomScaleNormal="85" zoomScaleSheetLayoutView="100" workbookViewId="0">
      <selection activeCell="J6" sqref="J6"/>
    </sheetView>
  </sheetViews>
  <sheetFormatPr defaultColWidth="8.125" defaultRowHeight="14.25" x14ac:dyDescent="0.15"/>
  <cols>
    <col min="1" max="3" width="7.875" style="1" customWidth="1"/>
    <col min="4" max="4" width="8.125" style="1" customWidth="1"/>
    <col min="5" max="6" width="8" style="1" customWidth="1"/>
    <col min="7" max="7" width="18.625" style="1" customWidth="1"/>
    <col min="8" max="8" width="7.75" style="1" customWidth="1"/>
    <col min="9" max="9" width="23.875" style="1" customWidth="1"/>
    <col min="10" max="16384" width="8.125" style="1"/>
  </cols>
  <sheetData>
    <row r="1" spans="1:36" ht="43.5" customHeight="1" x14ac:dyDescent="0.15">
      <c r="B1" s="1" t="s">
        <v>0</v>
      </c>
    </row>
    <row r="2" spans="1:36" ht="21" customHeight="1" x14ac:dyDescent="0.15">
      <c r="A2" s="83" t="s">
        <v>95</v>
      </c>
      <c r="B2" s="83"/>
      <c r="C2" s="83"/>
      <c r="D2" s="83"/>
      <c r="E2" s="83"/>
      <c r="F2" s="83"/>
      <c r="G2" s="83"/>
      <c r="H2" s="84" t="s">
        <v>164</v>
      </c>
      <c r="I2" s="84"/>
      <c r="K2" s="80" t="s">
        <v>1</v>
      </c>
      <c r="L2" s="81"/>
      <c r="M2" s="81"/>
      <c r="N2" s="81"/>
      <c r="O2" s="81"/>
      <c r="P2" s="82"/>
      <c r="Q2" s="80" t="s">
        <v>2</v>
      </c>
      <c r="R2" s="81"/>
      <c r="S2" s="81"/>
      <c r="T2" s="81"/>
      <c r="U2" s="82"/>
      <c r="V2" s="80" t="s">
        <v>3</v>
      </c>
      <c r="W2" s="81"/>
      <c r="X2" s="81"/>
      <c r="Y2" s="81"/>
      <c r="Z2" s="82"/>
      <c r="AA2" s="80" t="s">
        <v>4</v>
      </c>
      <c r="AB2" s="81"/>
      <c r="AC2" s="81"/>
      <c r="AD2" s="81"/>
      <c r="AE2" s="81"/>
      <c r="AF2" s="82"/>
      <c r="AG2" s="78" t="s">
        <v>5</v>
      </c>
      <c r="AH2" s="78"/>
      <c r="AI2" s="78"/>
      <c r="AJ2" s="78"/>
    </row>
    <row r="3" spans="1:36" ht="46.5" customHeight="1" x14ac:dyDescent="0.15">
      <c r="A3" s="53" t="s">
        <v>6</v>
      </c>
      <c r="B3" s="79" t="s">
        <v>7</v>
      </c>
      <c r="C3" s="79"/>
      <c r="D3" s="2" t="s">
        <v>8</v>
      </c>
      <c r="E3" s="2" t="s">
        <v>9</v>
      </c>
      <c r="F3" s="3" t="s">
        <v>10</v>
      </c>
      <c r="G3" s="3" t="s">
        <v>11</v>
      </c>
      <c r="H3" s="2" t="s">
        <v>12</v>
      </c>
      <c r="I3" s="2" t="s">
        <v>13</v>
      </c>
      <c r="K3" s="52">
        <v>0</v>
      </c>
      <c r="L3" s="52">
        <v>12</v>
      </c>
      <c r="M3" s="52">
        <v>22</v>
      </c>
      <c r="N3" s="52">
        <v>32</v>
      </c>
      <c r="O3" s="52">
        <v>42</v>
      </c>
      <c r="P3" s="52" t="s">
        <v>14</v>
      </c>
      <c r="Q3" s="52">
        <v>0</v>
      </c>
      <c r="R3" s="52">
        <v>12</v>
      </c>
      <c r="S3" s="52">
        <v>22</v>
      </c>
      <c r="T3" s="52">
        <v>32</v>
      </c>
      <c r="U3" s="52" t="s">
        <v>14</v>
      </c>
      <c r="V3" s="52">
        <v>0</v>
      </c>
      <c r="W3" s="52">
        <v>12</v>
      </c>
      <c r="X3" s="52">
        <v>22</v>
      </c>
      <c r="Y3" s="52">
        <v>42</v>
      </c>
      <c r="Z3" s="52" t="s">
        <v>14</v>
      </c>
      <c r="AA3" s="52">
        <v>0</v>
      </c>
      <c r="AB3" s="52">
        <v>12</v>
      </c>
      <c r="AC3" s="52">
        <v>22</v>
      </c>
      <c r="AD3" s="52">
        <v>32</v>
      </c>
      <c r="AE3" s="52">
        <v>42</v>
      </c>
      <c r="AF3" s="52" t="s">
        <v>14</v>
      </c>
      <c r="AG3" s="52">
        <v>0</v>
      </c>
      <c r="AH3" s="52">
        <v>12</v>
      </c>
      <c r="AI3" s="52">
        <v>42</v>
      </c>
      <c r="AJ3" s="52" t="s">
        <v>14</v>
      </c>
    </row>
    <row r="4" spans="1:36" ht="12.95" customHeight="1" x14ac:dyDescent="0.15">
      <c r="A4" s="51">
        <v>31</v>
      </c>
      <c r="B4" s="77" t="s">
        <v>86</v>
      </c>
      <c r="C4" s="77"/>
      <c r="D4" s="51">
        <v>40</v>
      </c>
      <c r="E4" s="51">
        <v>22</v>
      </c>
      <c r="F4" s="4">
        <f t="shared" ref="F4:F43" si="0">IF(D4&gt;0,IF(B4="スギ",P4,IF(B4="ヒノキ",U4,IF(B4="アカマツ",Z4,IF(B4="カラマツ",AF4,AJ4)))),"")</f>
        <v>1.21</v>
      </c>
      <c r="G4" s="5"/>
      <c r="H4" s="54"/>
      <c r="I4" s="54" t="s">
        <v>71</v>
      </c>
      <c r="J4" s="1" t="s">
        <v>15</v>
      </c>
      <c r="K4" s="52">
        <f t="shared" ref="K4:K43" si="1">IF(ROUND(10^(-5+0.8769+1.7454*LOG(D4)+1.014*LOG(E4)),2)&gt;=0.01,ROUND(10^(-5+0.8769+1.7454*LOG(D4)+1.014*LOG(E4)),2),ROUND(10^(-5+0.8769+1.7454*LOG(D4)+1.014*LOG(E4)),3))</f>
        <v>1.08</v>
      </c>
      <c r="L4" s="52">
        <f t="shared" ref="L4:L43" si="2">ROUND(10^(-5+0.73504+1.83346*LOG(D4)+1.06569*LOG(E4)),2)</f>
        <v>1.27</v>
      </c>
      <c r="M4" s="52">
        <f t="shared" ref="M4:M43" si="3">ROUND(10^(-5+0.71514+1.74357*LOG(D4)+1.17719*LOG(E4)),2)</f>
        <v>1.23</v>
      </c>
      <c r="N4" s="52">
        <f t="shared" ref="N4:N43" si="4">ROUND(10^(-5+0.82956+1.76381*LOG(D4)+1.06412*LOG(E4)),2)</f>
        <v>1.21</v>
      </c>
      <c r="O4" s="52">
        <f t="shared" ref="O4:O43" si="5">ROUND(10^(-5+0.88226+1.79204*LOG(D4)+0.99303*LOG(E4)),2)</f>
        <v>1.22</v>
      </c>
      <c r="P4" s="52">
        <f>HLOOKUP($D4,K$3:O$43,MATCH($A4,$A$3:$A$43,0),1)</f>
        <v>1.21</v>
      </c>
      <c r="Q4" s="52">
        <f t="shared" ref="Q4:Q43" si="6">IF(ROUND(10^(1.810672*LOG(D4)+0.982833*LOG(E4)-4.173533),2)&gt;=0.01,ROUND(10^(1.810672*LOG(D4)+0.982833*LOG(E4)-4.173533),2),ROUND(10^(1.810672*LOG(D4)+0.982833*LOG(E4)-4.173533),3))</f>
        <v>1.1100000000000001</v>
      </c>
      <c r="R4" s="52">
        <f t="shared" ref="R4:R43" si="7">ROUND(10^(1.905709*LOG(D4)+1.011385*LOG(E4)-4.293729),2)</f>
        <v>1.31</v>
      </c>
      <c r="S4" s="52">
        <f t="shared" ref="S4:S43" si="8">ROUND(10^(1.771888*LOG(D4)+1.138415*LOG(E4)-4.271259),2)</f>
        <v>1.25</v>
      </c>
      <c r="T4" s="52">
        <f t="shared" ref="T4:T43" si="9">ROUND(10^(1.671519*LOG(D4)+1.363617*LOG(E4)-4.404407),2)</f>
        <v>1.27</v>
      </c>
      <c r="U4" s="52">
        <f t="shared" ref="U4:U43" si="10">HLOOKUP($D4,Q$3:T$43,MATCH($A4,$A$3:$A$43,0),1)</f>
        <v>1.27</v>
      </c>
      <c r="V4" s="52">
        <f t="shared" ref="V4:V43" si="11">IF(ROUND(10^(-4.249503+1.946501*LOG(D4)+0.942682*LOG(E4)),2)&gt;=0.01,ROUND(10^(-4.249503+1.946501*LOG(D4)+0.942682*LOG(E4)),2),ROUND(10^(-4.249503+1.946501*LOG(D4)+0.942682*LOG(E4)),3))</f>
        <v>1.36</v>
      </c>
      <c r="W4" s="52">
        <f t="shared" ref="W4:W43" si="12">ROUND(10^(-4.155639+1.847898*LOG(D4)+0.951955*LOG(E4)),2)</f>
        <v>1.21</v>
      </c>
      <c r="X4" s="52">
        <f t="shared" ref="X4:X43" si="13">ROUND(10^(-4.194535+1.804172*LOG(D4)+1.034248*LOG(E4)),2)</f>
        <v>1.21</v>
      </c>
      <c r="Y4" s="52">
        <f t="shared" ref="Y4:Y43" si="14">ROUND(10^(-4.42347+2.006485*LOG(D4)+0.967757*LOG(E4)),2)</f>
        <v>1.23</v>
      </c>
      <c r="Z4" s="52">
        <f t="shared" ref="Z4:Z43" si="15">HLOOKUP($D4,V$3:Y$43,MATCH($A4,$A$3:$A$43,0),1)</f>
        <v>1.21</v>
      </c>
      <c r="AA4" s="52">
        <f t="shared" ref="AA4:AA43" si="16">IF(ROUND(10^(1.80389*LOG(D4)+0.962587*LOG(E4)-4.155099),2)&gt;=0.01,ROUND(10^(1.80389*LOG(D4)+0.962587*LOG(E4)-4.155099),2),ROUND(10^(1.80389*LOG(D4)+0.962587*LOG(E4)-4.155099),3))</f>
        <v>1.06</v>
      </c>
      <c r="AB4" s="52">
        <f t="shared" ref="AB4:AB43" si="17">ROUND(10^(1.979213*LOG(D4)+0.998347*LOG(E4)-4.369281),2)</f>
        <v>1.39</v>
      </c>
      <c r="AC4" s="52">
        <f t="shared" ref="AC4:AC43" si="18">ROUND(10^(1.904401*LOG(D4)+1.062478*LOG(E4)-4.348104),2)</f>
        <v>1.35</v>
      </c>
      <c r="AD4" s="52">
        <f t="shared" ref="AD4:AD43" si="19">ROUND(10^(1.640825*LOG(D4)+1.080387*LOG(E4)-3.976731),2)</f>
        <v>1.27</v>
      </c>
      <c r="AE4" s="52">
        <f t="shared" ref="AE4:AE43" si="20">ROUND(10^(1.90887*LOG(D4)+1.088002*LOG(E4)-4.431495),2)</f>
        <v>1.22</v>
      </c>
      <c r="AF4" s="52">
        <f t="shared" ref="AF4:AF43" si="21">HLOOKUP($D4,AA$3:AE$43,MATCH($A4,$A$3:$A$43,0),1)</f>
        <v>1.27</v>
      </c>
      <c r="AG4" s="52">
        <f t="shared" ref="AG4:AG43" si="22">IF(ROUND(10^(1.94019664*LOG(D4)+0.84689666*LOG(E4)-4.20067295),2)&gt;=0.01,ROUND(10^(1.94019664*LOG(D4)+0.84689666*LOG(E4)-4.20067295),2),ROUND(10^(1.94019664*LOG(D4)+0.84689666*LOG(E4)-4.20067295),3))</f>
        <v>1.1100000000000001</v>
      </c>
      <c r="AH4" s="52">
        <f t="shared" ref="AH4:AH43" si="23">ROUND(10^(1.93813902*LOG(D4)+0.96697002*LOG(E4)-4.32216295),2)</f>
        <v>1.2</v>
      </c>
      <c r="AI4" s="52">
        <f t="shared" ref="AI4:AI43" si="24">ROUND(10^(1.82464098*LOG(D4)+0.97625989*LOG(E4)-4.15096808),2)</f>
        <v>1.21</v>
      </c>
      <c r="AJ4" s="52">
        <f t="shared" ref="AJ4:AJ43" si="25">HLOOKUP($D4,AG$3:AI$43,MATCH($A4,$A$3:$A$43,0),1)</f>
        <v>1.2</v>
      </c>
    </row>
    <row r="5" spans="1:36" ht="12.95" customHeight="1" x14ac:dyDescent="0.15">
      <c r="A5" s="51">
        <v>32</v>
      </c>
      <c r="B5" s="77" t="s">
        <v>86</v>
      </c>
      <c r="C5" s="77"/>
      <c r="D5" s="51">
        <v>42</v>
      </c>
      <c r="E5" s="51">
        <v>20</v>
      </c>
      <c r="F5" s="4">
        <f t="shared" si="0"/>
        <v>1.24</v>
      </c>
      <c r="G5" s="5"/>
      <c r="H5" s="54"/>
      <c r="I5" s="54"/>
      <c r="J5" s="1" t="s">
        <v>15</v>
      </c>
      <c r="K5" s="52">
        <f t="shared" si="1"/>
        <v>1.07</v>
      </c>
      <c r="L5" s="52">
        <f t="shared" si="2"/>
        <v>1.25</v>
      </c>
      <c r="M5" s="52">
        <f t="shared" si="3"/>
        <v>1.19</v>
      </c>
      <c r="N5" s="52">
        <f t="shared" si="4"/>
        <v>1.19</v>
      </c>
      <c r="O5" s="52">
        <f t="shared" si="5"/>
        <v>1.21</v>
      </c>
      <c r="P5" s="52">
        <f t="shared" ref="P5:P43" si="26">HLOOKUP($D5,K$3:O$43,MATCH(A5,$A$3:$A$43,0),1)</f>
        <v>1.21</v>
      </c>
      <c r="Q5" s="52">
        <f t="shared" si="6"/>
        <v>1.1100000000000001</v>
      </c>
      <c r="R5" s="52">
        <f t="shared" si="7"/>
        <v>1.3</v>
      </c>
      <c r="S5" s="52">
        <f t="shared" si="8"/>
        <v>1.22</v>
      </c>
      <c r="T5" s="52">
        <f t="shared" si="9"/>
        <v>1.21</v>
      </c>
      <c r="U5" s="52">
        <f t="shared" si="10"/>
        <v>1.21</v>
      </c>
      <c r="V5" s="52">
        <f t="shared" si="11"/>
        <v>1.37</v>
      </c>
      <c r="W5" s="52">
        <f t="shared" si="12"/>
        <v>1.21</v>
      </c>
      <c r="X5" s="52">
        <f t="shared" si="13"/>
        <v>1.2</v>
      </c>
      <c r="Y5" s="52">
        <f t="shared" si="14"/>
        <v>1.24</v>
      </c>
      <c r="Z5" s="52">
        <f t="shared" si="15"/>
        <v>1.24</v>
      </c>
      <c r="AA5" s="52">
        <f t="shared" si="16"/>
        <v>1.06</v>
      </c>
      <c r="AB5" s="52">
        <f t="shared" si="17"/>
        <v>1.39</v>
      </c>
      <c r="AC5" s="52">
        <f t="shared" si="18"/>
        <v>1.34</v>
      </c>
      <c r="AD5" s="52">
        <f t="shared" si="19"/>
        <v>1.24</v>
      </c>
      <c r="AE5" s="52">
        <f t="shared" si="20"/>
        <v>1.21</v>
      </c>
      <c r="AF5" s="52">
        <f t="shared" si="21"/>
        <v>1.21</v>
      </c>
      <c r="AG5" s="52">
        <f t="shared" si="22"/>
        <v>1.1200000000000001</v>
      </c>
      <c r="AH5" s="52">
        <f t="shared" si="23"/>
        <v>1.21</v>
      </c>
      <c r="AI5" s="52">
        <f t="shared" si="24"/>
        <v>1.21</v>
      </c>
      <c r="AJ5" s="52">
        <f t="shared" si="25"/>
        <v>1.21</v>
      </c>
    </row>
    <row r="6" spans="1:36" ht="12.95" customHeight="1" x14ac:dyDescent="0.15">
      <c r="A6" s="59">
        <v>33</v>
      </c>
      <c r="B6" s="77" t="s">
        <v>86</v>
      </c>
      <c r="C6" s="77"/>
      <c r="D6" s="51">
        <v>42</v>
      </c>
      <c r="E6" s="51">
        <v>18</v>
      </c>
      <c r="F6" s="4">
        <f t="shared" si="0"/>
        <v>1.1200000000000001</v>
      </c>
      <c r="G6" s="5" t="s">
        <v>68</v>
      </c>
      <c r="H6" s="69" t="s">
        <v>51</v>
      </c>
      <c r="I6" s="5"/>
      <c r="J6" s="1" t="s">
        <v>15</v>
      </c>
      <c r="K6" s="52">
        <f t="shared" si="1"/>
        <v>0.96</v>
      </c>
      <c r="L6" s="52">
        <f t="shared" si="2"/>
        <v>1.1200000000000001</v>
      </c>
      <c r="M6" s="52">
        <f t="shared" si="3"/>
        <v>1.05</v>
      </c>
      <c r="N6" s="52">
        <f t="shared" si="4"/>
        <v>1.07</v>
      </c>
      <c r="O6" s="52">
        <f t="shared" si="5"/>
        <v>1.0900000000000001</v>
      </c>
      <c r="P6" s="52">
        <f t="shared" si="26"/>
        <v>1.0900000000000001</v>
      </c>
      <c r="Q6" s="52">
        <f t="shared" si="6"/>
        <v>1</v>
      </c>
      <c r="R6" s="52">
        <f t="shared" si="7"/>
        <v>1.17</v>
      </c>
      <c r="S6" s="52">
        <f t="shared" si="8"/>
        <v>1.08</v>
      </c>
      <c r="T6" s="52">
        <f t="shared" si="9"/>
        <v>1.05</v>
      </c>
      <c r="U6" s="52">
        <f t="shared" si="10"/>
        <v>1.05</v>
      </c>
      <c r="V6" s="52">
        <f t="shared" si="11"/>
        <v>1.24</v>
      </c>
      <c r="W6" s="52">
        <f t="shared" si="12"/>
        <v>1.0900000000000001</v>
      </c>
      <c r="X6" s="52">
        <f t="shared" si="13"/>
        <v>1.08</v>
      </c>
      <c r="Y6" s="52">
        <f t="shared" si="14"/>
        <v>1.1200000000000001</v>
      </c>
      <c r="Z6" s="52">
        <f t="shared" si="15"/>
        <v>1.1200000000000001</v>
      </c>
      <c r="AA6" s="52">
        <f t="shared" si="16"/>
        <v>0.96</v>
      </c>
      <c r="AB6" s="52">
        <f t="shared" si="17"/>
        <v>1.25</v>
      </c>
      <c r="AC6" s="52">
        <f t="shared" si="18"/>
        <v>1.19</v>
      </c>
      <c r="AD6" s="52">
        <f t="shared" si="19"/>
        <v>1.1000000000000001</v>
      </c>
      <c r="AE6" s="52">
        <f t="shared" si="20"/>
        <v>1.08</v>
      </c>
      <c r="AF6" s="52">
        <f t="shared" si="21"/>
        <v>1.08</v>
      </c>
      <c r="AG6" s="52">
        <f t="shared" si="22"/>
        <v>1.03</v>
      </c>
      <c r="AH6" s="52">
        <f t="shared" si="23"/>
        <v>1.0900000000000001</v>
      </c>
      <c r="AI6" s="52">
        <f t="shared" si="24"/>
        <v>1.0900000000000001</v>
      </c>
      <c r="AJ6" s="52">
        <f t="shared" si="25"/>
        <v>1.0900000000000001</v>
      </c>
    </row>
    <row r="7" spans="1:36" ht="12.95" customHeight="1" x14ac:dyDescent="0.15">
      <c r="A7" s="59">
        <v>34</v>
      </c>
      <c r="B7" s="77" t="s">
        <v>86</v>
      </c>
      <c r="C7" s="77"/>
      <c r="D7" s="51">
        <v>40</v>
      </c>
      <c r="E7" s="51">
        <v>17</v>
      </c>
      <c r="F7" s="4">
        <f t="shared" si="0"/>
        <v>0.93</v>
      </c>
      <c r="G7" s="5" t="s">
        <v>67</v>
      </c>
      <c r="H7" s="59" t="s">
        <v>70</v>
      </c>
      <c r="I7" s="54"/>
      <c r="J7" s="1" t="s">
        <v>15</v>
      </c>
      <c r="K7" s="52">
        <f t="shared" si="1"/>
        <v>0.83</v>
      </c>
      <c r="L7" s="52">
        <f t="shared" si="2"/>
        <v>0.96</v>
      </c>
      <c r="M7" s="52">
        <f t="shared" si="3"/>
        <v>0.91</v>
      </c>
      <c r="N7" s="52">
        <f t="shared" si="4"/>
        <v>0.92</v>
      </c>
      <c r="O7" s="52">
        <f t="shared" si="5"/>
        <v>0.94</v>
      </c>
      <c r="P7" s="52">
        <f t="shared" si="26"/>
        <v>0.92</v>
      </c>
      <c r="Q7" s="52">
        <f t="shared" si="6"/>
        <v>0.86</v>
      </c>
      <c r="R7" s="52">
        <f t="shared" si="7"/>
        <v>1.01</v>
      </c>
      <c r="S7" s="52">
        <f t="shared" si="8"/>
        <v>0.93</v>
      </c>
      <c r="T7" s="52">
        <f t="shared" si="9"/>
        <v>0.89</v>
      </c>
      <c r="U7" s="52">
        <f t="shared" si="10"/>
        <v>0.89</v>
      </c>
      <c r="V7" s="52">
        <f t="shared" si="11"/>
        <v>1.07</v>
      </c>
      <c r="W7" s="52">
        <f t="shared" si="12"/>
        <v>0.95</v>
      </c>
      <c r="X7" s="52">
        <f t="shared" si="13"/>
        <v>0.93</v>
      </c>
      <c r="Y7" s="52">
        <f t="shared" si="14"/>
        <v>0.96</v>
      </c>
      <c r="Z7" s="52">
        <f t="shared" si="15"/>
        <v>0.93</v>
      </c>
      <c r="AA7" s="52">
        <f t="shared" si="16"/>
        <v>0.83</v>
      </c>
      <c r="AB7" s="52">
        <f t="shared" si="17"/>
        <v>1.07</v>
      </c>
      <c r="AC7" s="52">
        <f t="shared" si="18"/>
        <v>1.02</v>
      </c>
      <c r="AD7" s="52">
        <f t="shared" si="19"/>
        <v>0.96</v>
      </c>
      <c r="AE7" s="52">
        <f t="shared" si="20"/>
        <v>0.92</v>
      </c>
      <c r="AF7" s="52">
        <f t="shared" si="21"/>
        <v>0.96</v>
      </c>
      <c r="AG7" s="52">
        <f t="shared" si="22"/>
        <v>0.89</v>
      </c>
      <c r="AH7" s="52">
        <f t="shared" si="23"/>
        <v>0.94</v>
      </c>
      <c r="AI7" s="52">
        <f t="shared" si="24"/>
        <v>0.94</v>
      </c>
      <c r="AJ7" s="52">
        <f t="shared" si="25"/>
        <v>0.94</v>
      </c>
    </row>
    <row r="8" spans="1:36" ht="12.95" customHeight="1" x14ac:dyDescent="0.15">
      <c r="A8" s="59">
        <v>35</v>
      </c>
      <c r="B8" s="77" t="s">
        <v>86</v>
      </c>
      <c r="C8" s="77"/>
      <c r="D8" s="51">
        <v>18</v>
      </c>
      <c r="E8" s="51">
        <v>17</v>
      </c>
      <c r="F8" s="4">
        <f t="shared" si="0"/>
        <v>0.22</v>
      </c>
      <c r="G8" s="5" t="s">
        <v>68</v>
      </c>
      <c r="H8" s="59" t="s">
        <v>70</v>
      </c>
      <c r="I8" s="54"/>
      <c r="J8" s="1" t="s">
        <v>15</v>
      </c>
      <c r="K8" s="52">
        <f t="shared" si="1"/>
        <v>0.21</v>
      </c>
      <c r="L8" s="52">
        <f t="shared" si="2"/>
        <v>0.22</v>
      </c>
      <c r="M8" s="52">
        <f t="shared" si="3"/>
        <v>0.23</v>
      </c>
      <c r="N8" s="52">
        <f t="shared" si="4"/>
        <v>0.23</v>
      </c>
      <c r="O8" s="52">
        <f t="shared" si="5"/>
        <v>0.23</v>
      </c>
      <c r="P8" s="52">
        <f t="shared" si="26"/>
        <v>0.22</v>
      </c>
      <c r="Q8" s="52">
        <f t="shared" si="6"/>
        <v>0.2</v>
      </c>
      <c r="R8" s="52">
        <f t="shared" si="7"/>
        <v>0.22</v>
      </c>
      <c r="S8" s="52">
        <f t="shared" si="8"/>
        <v>0.23</v>
      </c>
      <c r="T8" s="52">
        <f t="shared" si="9"/>
        <v>0.24</v>
      </c>
      <c r="U8" s="52">
        <f t="shared" si="10"/>
        <v>0.22</v>
      </c>
      <c r="V8" s="52">
        <f t="shared" si="11"/>
        <v>0.23</v>
      </c>
      <c r="W8" s="52">
        <f t="shared" si="12"/>
        <v>0.22</v>
      </c>
      <c r="X8" s="52">
        <f t="shared" si="13"/>
        <v>0.22</v>
      </c>
      <c r="Y8" s="52">
        <f t="shared" si="14"/>
        <v>0.19</v>
      </c>
      <c r="Z8" s="52">
        <f t="shared" si="15"/>
        <v>0.22</v>
      </c>
      <c r="AA8" s="52">
        <f t="shared" si="16"/>
        <v>0.2</v>
      </c>
      <c r="AB8" s="52">
        <f t="shared" si="17"/>
        <v>0.22</v>
      </c>
      <c r="AC8" s="52">
        <f t="shared" si="18"/>
        <v>0.22</v>
      </c>
      <c r="AD8" s="52">
        <f t="shared" si="19"/>
        <v>0.26</v>
      </c>
      <c r="AE8" s="52">
        <f t="shared" si="20"/>
        <v>0.2</v>
      </c>
      <c r="AF8" s="52">
        <f t="shared" si="21"/>
        <v>0.22</v>
      </c>
      <c r="AG8" s="52">
        <f t="shared" si="22"/>
        <v>0.19</v>
      </c>
      <c r="AH8" s="52">
        <f t="shared" si="23"/>
        <v>0.2</v>
      </c>
      <c r="AI8" s="52">
        <f t="shared" si="24"/>
        <v>0.22</v>
      </c>
      <c r="AJ8" s="52">
        <f t="shared" si="25"/>
        <v>0.2</v>
      </c>
    </row>
    <row r="9" spans="1:36" ht="12.95" customHeight="1" x14ac:dyDescent="0.15">
      <c r="A9" s="59">
        <v>36</v>
      </c>
      <c r="B9" s="77" t="s">
        <v>86</v>
      </c>
      <c r="C9" s="77"/>
      <c r="D9" s="51">
        <v>24</v>
      </c>
      <c r="E9" s="51">
        <v>18</v>
      </c>
      <c r="F9" s="4">
        <f t="shared" si="0"/>
        <v>0.39</v>
      </c>
      <c r="G9" s="5" t="s">
        <v>68</v>
      </c>
      <c r="H9" s="59" t="s">
        <v>70</v>
      </c>
      <c r="I9" s="54"/>
      <c r="J9" s="1" t="s">
        <v>15</v>
      </c>
      <c r="K9" s="52">
        <f t="shared" si="1"/>
        <v>0.36</v>
      </c>
      <c r="L9" s="52">
        <f t="shared" si="2"/>
        <v>0.4</v>
      </c>
      <c r="M9" s="52">
        <f t="shared" si="3"/>
        <v>0.4</v>
      </c>
      <c r="N9" s="52">
        <f t="shared" si="4"/>
        <v>0.4</v>
      </c>
      <c r="O9" s="52">
        <f t="shared" si="5"/>
        <v>0.4</v>
      </c>
      <c r="P9" s="52">
        <f t="shared" si="26"/>
        <v>0.4</v>
      </c>
      <c r="Q9" s="52">
        <f t="shared" si="6"/>
        <v>0.36</v>
      </c>
      <c r="R9" s="52">
        <f t="shared" si="7"/>
        <v>0.4</v>
      </c>
      <c r="S9" s="52">
        <f t="shared" si="8"/>
        <v>0.4</v>
      </c>
      <c r="T9" s="52">
        <f t="shared" si="9"/>
        <v>0.41</v>
      </c>
      <c r="U9" s="52">
        <f t="shared" si="10"/>
        <v>0.4</v>
      </c>
      <c r="V9" s="52">
        <f t="shared" si="11"/>
        <v>0.42</v>
      </c>
      <c r="W9" s="52">
        <f t="shared" si="12"/>
        <v>0.39</v>
      </c>
      <c r="X9" s="52">
        <f t="shared" si="13"/>
        <v>0.39</v>
      </c>
      <c r="Y9" s="52">
        <f t="shared" si="14"/>
        <v>0.36</v>
      </c>
      <c r="Z9" s="52">
        <f t="shared" si="15"/>
        <v>0.39</v>
      </c>
      <c r="AA9" s="52">
        <f t="shared" si="16"/>
        <v>0.35</v>
      </c>
      <c r="AB9" s="52">
        <f t="shared" si="17"/>
        <v>0.41</v>
      </c>
      <c r="AC9" s="52">
        <f t="shared" si="18"/>
        <v>0.41</v>
      </c>
      <c r="AD9" s="52">
        <f t="shared" si="19"/>
        <v>0.44</v>
      </c>
      <c r="AE9" s="52">
        <f t="shared" si="20"/>
        <v>0.37</v>
      </c>
      <c r="AF9" s="52">
        <f t="shared" si="21"/>
        <v>0.41</v>
      </c>
      <c r="AG9" s="52">
        <f t="shared" si="22"/>
        <v>0.35</v>
      </c>
      <c r="AH9" s="52">
        <f t="shared" si="23"/>
        <v>0.37</v>
      </c>
      <c r="AI9" s="52">
        <f t="shared" si="24"/>
        <v>0.39</v>
      </c>
      <c r="AJ9" s="52">
        <f t="shared" si="25"/>
        <v>0.37</v>
      </c>
    </row>
    <row r="10" spans="1:36" ht="12.95" customHeight="1" x14ac:dyDescent="0.15">
      <c r="A10" s="59">
        <v>37</v>
      </c>
      <c r="B10" s="77" t="s">
        <v>86</v>
      </c>
      <c r="C10" s="77"/>
      <c r="D10" s="51">
        <v>40</v>
      </c>
      <c r="E10" s="51">
        <v>22</v>
      </c>
      <c r="F10" s="4">
        <f t="shared" si="0"/>
        <v>1.21</v>
      </c>
      <c r="G10" s="5"/>
      <c r="H10" s="59"/>
      <c r="I10" s="5"/>
      <c r="J10" s="1" t="s">
        <v>15</v>
      </c>
      <c r="K10" s="52">
        <f t="shared" si="1"/>
        <v>1.08</v>
      </c>
      <c r="L10" s="52">
        <f t="shared" si="2"/>
        <v>1.27</v>
      </c>
      <c r="M10" s="52">
        <f t="shared" si="3"/>
        <v>1.23</v>
      </c>
      <c r="N10" s="52">
        <f t="shared" si="4"/>
        <v>1.21</v>
      </c>
      <c r="O10" s="52">
        <f t="shared" si="5"/>
        <v>1.22</v>
      </c>
      <c r="P10" s="52">
        <f t="shared" si="26"/>
        <v>1.21</v>
      </c>
      <c r="Q10" s="52">
        <f t="shared" si="6"/>
        <v>1.1100000000000001</v>
      </c>
      <c r="R10" s="52">
        <f t="shared" si="7"/>
        <v>1.31</v>
      </c>
      <c r="S10" s="52">
        <f t="shared" si="8"/>
        <v>1.25</v>
      </c>
      <c r="T10" s="52">
        <f t="shared" si="9"/>
        <v>1.27</v>
      </c>
      <c r="U10" s="52">
        <f t="shared" si="10"/>
        <v>1.27</v>
      </c>
      <c r="V10" s="52">
        <f t="shared" si="11"/>
        <v>1.36</v>
      </c>
      <c r="W10" s="52">
        <f t="shared" si="12"/>
        <v>1.21</v>
      </c>
      <c r="X10" s="52">
        <f t="shared" si="13"/>
        <v>1.21</v>
      </c>
      <c r="Y10" s="52">
        <f t="shared" si="14"/>
        <v>1.23</v>
      </c>
      <c r="Z10" s="52">
        <f t="shared" si="15"/>
        <v>1.21</v>
      </c>
      <c r="AA10" s="52">
        <f t="shared" si="16"/>
        <v>1.06</v>
      </c>
      <c r="AB10" s="52">
        <f t="shared" si="17"/>
        <v>1.39</v>
      </c>
      <c r="AC10" s="52">
        <f t="shared" si="18"/>
        <v>1.35</v>
      </c>
      <c r="AD10" s="52">
        <f t="shared" si="19"/>
        <v>1.27</v>
      </c>
      <c r="AE10" s="52">
        <f t="shared" si="20"/>
        <v>1.22</v>
      </c>
      <c r="AF10" s="52">
        <f t="shared" si="21"/>
        <v>1.27</v>
      </c>
      <c r="AG10" s="52">
        <f t="shared" si="22"/>
        <v>1.1100000000000001</v>
      </c>
      <c r="AH10" s="52">
        <f t="shared" si="23"/>
        <v>1.2</v>
      </c>
      <c r="AI10" s="52">
        <f t="shared" si="24"/>
        <v>1.21</v>
      </c>
      <c r="AJ10" s="52">
        <f t="shared" si="25"/>
        <v>1.2</v>
      </c>
    </row>
    <row r="11" spans="1:36" ht="12.95" customHeight="1" x14ac:dyDescent="0.15">
      <c r="A11" s="59">
        <v>38</v>
      </c>
      <c r="B11" s="77" t="s">
        <v>86</v>
      </c>
      <c r="C11" s="77"/>
      <c r="D11" s="51">
        <v>22</v>
      </c>
      <c r="E11" s="51">
        <v>19</v>
      </c>
      <c r="F11" s="4">
        <f t="shared" si="0"/>
        <v>0.35</v>
      </c>
      <c r="G11" s="5" t="s">
        <v>80</v>
      </c>
      <c r="H11" s="59" t="s">
        <v>70</v>
      </c>
      <c r="I11" s="54"/>
      <c r="J11" s="1" t="s">
        <v>15</v>
      </c>
      <c r="K11" s="52">
        <f t="shared" si="1"/>
        <v>0.33</v>
      </c>
      <c r="L11" s="52">
        <f t="shared" si="2"/>
        <v>0.36</v>
      </c>
      <c r="M11" s="52">
        <f t="shared" si="3"/>
        <v>0.36</v>
      </c>
      <c r="N11" s="52">
        <f t="shared" si="4"/>
        <v>0.36</v>
      </c>
      <c r="O11" s="52">
        <f t="shared" si="5"/>
        <v>0.36</v>
      </c>
      <c r="P11" s="52">
        <f t="shared" si="26"/>
        <v>0.36</v>
      </c>
      <c r="Q11" s="52">
        <f t="shared" si="6"/>
        <v>0.33</v>
      </c>
      <c r="R11" s="52">
        <f t="shared" si="7"/>
        <v>0.36</v>
      </c>
      <c r="S11" s="52">
        <f t="shared" si="8"/>
        <v>0.37</v>
      </c>
      <c r="T11" s="52">
        <f t="shared" si="9"/>
        <v>0.38</v>
      </c>
      <c r="U11" s="52">
        <f t="shared" si="10"/>
        <v>0.37</v>
      </c>
      <c r="V11" s="52">
        <f t="shared" si="11"/>
        <v>0.37</v>
      </c>
      <c r="W11" s="52">
        <f t="shared" si="12"/>
        <v>0.35</v>
      </c>
      <c r="X11" s="52">
        <f t="shared" si="13"/>
        <v>0.35</v>
      </c>
      <c r="Y11" s="52">
        <f t="shared" si="14"/>
        <v>0.32</v>
      </c>
      <c r="Z11" s="52">
        <f t="shared" si="15"/>
        <v>0.35</v>
      </c>
      <c r="AA11" s="52">
        <f t="shared" si="16"/>
        <v>0.31</v>
      </c>
      <c r="AB11" s="52">
        <f t="shared" si="17"/>
        <v>0.37</v>
      </c>
      <c r="AC11" s="52">
        <f t="shared" si="18"/>
        <v>0.37</v>
      </c>
      <c r="AD11" s="52">
        <f t="shared" si="19"/>
        <v>0.41</v>
      </c>
      <c r="AE11" s="52">
        <f t="shared" si="20"/>
        <v>0.33</v>
      </c>
      <c r="AF11" s="52">
        <f t="shared" si="21"/>
        <v>0.37</v>
      </c>
      <c r="AG11" s="52">
        <f t="shared" si="22"/>
        <v>0.31</v>
      </c>
      <c r="AH11" s="52">
        <f t="shared" si="23"/>
        <v>0.33</v>
      </c>
      <c r="AI11" s="52">
        <f t="shared" si="24"/>
        <v>0.35</v>
      </c>
      <c r="AJ11" s="52">
        <f t="shared" si="25"/>
        <v>0.33</v>
      </c>
    </row>
    <row r="12" spans="1:36" ht="12.95" customHeight="1" x14ac:dyDescent="0.15">
      <c r="A12" s="59">
        <v>39</v>
      </c>
      <c r="B12" s="77" t="s">
        <v>87</v>
      </c>
      <c r="C12" s="77"/>
      <c r="D12" s="51">
        <v>10</v>
      </c>
      <c r="E12" s="51">
        <v>6</v>
      </c>
      <c r="F12" s="4">
        <f t="shared" si="0"/>
        <v>0.03</v>
      </c>
      <c r="G12" s="5"/>
      <c r="H12" s="59"/>
      <c r="I12" s="5"/>
      <c r="J12" s="1" t="s">
        <v>15</v>
      </c>
      <c r="K12" s="52">
        <f t="shared" si="1"/>
        <v>0.03</v>
      </c>
      <c r="L12" s="52">
        <f t="shared" si="2"/>
        <v>0.02</v>
      </c>
      <c r="M12" s="52">
        <f t="shared" si="3"/>
        <v>0.02</v>
      </c>
      <c r="N12" s="52">
        <f t="shared" si="4"/>
        <v>0.03</v>
      </c>
      <c r="O12" s="52">
        <f t="shared" si="5"/>
        <v>0.03</v>
      </c>
      <c r="P12" s="52">
        <f t="shared" si="26"/>
        <v>0.03</v>
      </c>
      <c r="Q12" s="52">
        <f t="shared" si="6"/>
        <v>0.03</v>
      </c>
      <c r="R12" s="52">
        <f t="shared" si="7"/>
        <v>0.03</v>
      </c>
      <c r="S12" s="52">
        <f t="shared" si="8"/>
        <v>0.02</v>
      </c>
      <c r="T12" s="52">
        <f t="shared" si="9"/>
        <v>0.02</v>
      </c>
      <c r="U12" s="52">
        <f t="shared" si="10"/>
        <v>0.03</v>
      </c>
      <c r="V12" s="52">
        <f t="shared" si="11"/>
        <v>0.03</v>
      </c>
      <c r="W12" s="52">
        <f t="shared" si="12"/>
        <v>0.03</v>
      </c>
      <c r="X12" s="52">
        <f t="shared" si="13"/>
        <v>0.03</v>
      </c>
      <c r="Y12" s="52">
        <f t="shared" si="14"/>
        <v>0.02</v>
      </c>
      <c r="Z12" s="52">
        <f t="shared" si="15"/>
        <v>0.03</v>
      </c>
      <c r="AA12" s="52">
        <f t="shared" si="16"/>
        <v>0.02</v>
      </c>
      <c r="AB12" s="52">
        <f t="shared" si="17"/>
        <v>0.02</v>
      </c>
      <c r="AC12" s="52">
        <f t="shared" si="18"/>
        <v>0.02</v>
      </c>
      <c r="AD12" s="52">
        <f t="shared" si="19"/>
        <v>0.03</v>
      </c>
      <c r="AE12" s="52">
        <f t="shared" si="20"/>
        <v>0.02</v>
      </c>
      <c r="AF12" s="52">
        <f t="shared" si="21"/>
        <v>0.02</v>
      </c>
      <c r="AG12" s="52">
        <f t="shared" si="22"/>
        <v>0.03</v>
      </c>
      <c r="AH12" s="52">
        <f t="shared" si="23"/>
        <v>0.02</v>
      </c>
      <c r="AI12" s="52">
        <f t="shared" si="24"/>
        <v>0.03</v>
      </c>
      <c r="AJ12" s="52">
        <f t="shared" si="25"/>
        <v>0.03</v>
      </c>
    </row>
    <row r="13" spans="1:36" ht="12.95" customHeight="1" x14ac:dyDescent="0.15">
      <c r="A13" s="59">
        <v>40</v>
      </c>
      <c r="B13" s="77" t="s">
        <v>88</v>
      </c>
      <c r="C13" s="77"/>
      <c r="D13" s="51">
        <v>8</v>
      </c>
      <c r="E13" s="51">
        <v>6</v>
      </c>
      <c r="F13" s="4">
        <f t="shared" si="0"/>
        <v>0.02</v>
      </c>
      <c r="G13" s="5" t="s">
        <v>196</v>
      </c>
      <c r="H13" s="59" t="s">
        <v>56</v>
      </c>
      <c r="I13" s="5"/>
      <c r="J13" s="1" t="s">
        <v>15</v>
      </c>
      <c r="K13" s="52">
        <f t="shared" si="1"/>
        <v>0.02</v>
      </c>
      <c r="L13" s="52">
        <f t="shared" si="2"/>
        <v>0.02</v>
      </c>
      <c r="M13" s="52">
        <f t="shared" si="3"/>
        <v>0.02</v>
      </c>
      <c r="N13" s="52">
        <f t="shared" si="4"/>
        <v>0.02</v>
      </c>
      <c r="O13" s="52">
        <f t="shared" si="5"/>
        <v>0.02</v>
      </c>
      <c r="P13" s="52">
        <f t="shared" si="26"/>
        <v>0.02</v>
      </c>
      <c r="Q13" s="52">
        <f t="shared" si="6"/>
        <v>0.02</v>
      </c>
      <c r="R13" s="52">
        <f t="shared" si="7"/>
        <v>0.02</v>
      </c>
      <c r="S13" s="52">
        <f t="shared" si="8"/>
        <v>0.02</v>
      </c>
      <c r="T13" s="52">
        <f t="shared" si="9"/>
        <v>0.01</v>
      </c>
      <c r="U13" s="52">
        <f t="shared" si="10"/>
        <v>0.02</v>
      </c>
      <c r="V13" s="52">
        <f t="shared" si="11"/>
        <v>0.02</v>
      </c>
      <c r="W13" s="52">
        <f t="shared" si="12"/>
        <v>0.02</v>
      </c>
      <c r="X13" s="52">
        <f t="shared" si="13"/>
        <v>0.02</v>
      </c>
      <c r="Y13" s="52">
        <f t="shared" si="14"/>
        <v>0.01</v>
      </c>
      <c r="Z13" s="52">
        <f t="shared" si="15"/>
        <v>0.02</v>
      </c>
      <c r="AA13" s="52">
        <f t="shared" si="16"/>
        <v>0.02</v>
      </c>
      <c r="AB13" s="52">
        <f t="shared" si="17"/>
        <v>0.02</v>
      </c>
      <c r="AC13" s="52">
        <f t="shared" si="18"/>
        <v>0.02</v>
      </c>
      <c r="AD13" s="52">
        <f t="shared" si="19"/>
        <v>0.02</v>
      </c>
      <c r="AE13" s="52">
        <f t="shared" si="20"/>
        <v>0.01</v>
      </c>
      <c r="AF13" s="52">
        <f t="shared" si="21"/>
        <v>0.02</v>
      </c>
      <c r="AG13" s="52">
        <f t="shared" si="22"/>
        <v>0.02</v>
      </c>
      <c r="AH13" s="52">
        <f t="shared" si="23"/>
        <v>0.02</v>
      </c>
      <c r="AI13" s="52">
        <f t="shared" si="24"/>
        <v>0.02</v>
      </c>
      <c r="AJ13" s="52">
        <f t="shared" si="25"/>
        <v>0.02</v>
      </c>
    </row>
    <row r="14" spans="1:36" ht="12.95" customHeight="1" x14ac:dyDescent="0.15">
      <c r="A14" s="59">
        <v>41</v>
      </c>
      <c r="B14" s="77" t="s">
        <v>89</v>
      </c>
      <c r="C14" s="77"/>
      <c r="D14" s="51">
        <v>6</v>
      </c>
      <c r="E14" s="51">
        <v>7</v>
      </c>
      <c r="F14" s="4">
        <f t="shared" si="0"/>
        <v>0.01</v>
      </c>
      <c r="G14" s="5" t="s">
        <v>196</v>
      </c>
      <c r="H14" s="69" t="s">
        <v>56</v>
      </c>
      <c r="I14" s="54"/>
      <c r="J14" s="1" t="s">
        <v>15</v>
      </c>
      <c r="K14" s="52">
        <f t="shared" si="1"/>
        <v>0.01</v>
      </c>
      <c r="L14" s="52">
        <f t="shared" si="2"/>
        <v>0.01</v>
      </c>
      <c r="M14" s="52">
        <f t="shared" si="3"/>
        <v>0.01</v>
      </c>
      <c r="N14" s="52">
        <f t="shared" si="4"/>
        <v>0.01</v>
      </c>
      <c r="O14" s="52">
        <f t="shared" si="5"/>
        <v>0.01</v>
      </c>
      <c r="P14" s="52">
        <f t="shared" si="26"/>
        <v>0.01</v>
      </c>
      <c r="Q14" s="52">
        <f t="shared" si="6"/>
        <v>0.01</v>
      </c>
      <c r="R14" s="52">
        <f t="shared" si="7"/>
        <v>0.01</v>
      </c>
      <c r="S14" s="52">
        <f t="shared" si="8"/>
        <v>0.01</v>
      </c>
      <c r="T14" s="52">
        <f t="shared" si="9"/>
        <v>0.01</v>
      </c>
      <c r="U14" s="52">
        <f t="shared" si="10"/>
        <v>0.01</v>
      </c>
      <c r="V14" s="52">
        <f t="shared" si="11"/>
        <v>0.01</v>
      </c>
      <c r="W14" s="52">
        <f t="shared" si="12"/>
        <v>0.01</v>
      </c>
      <c r="X14" s="52">
        <f t="shared" si="13"/>
        <v>0.01</v>
      </c>
      <c r="Y14" s="52">
        <f t="shared" si="14"/>
        <v>0.01</v>
      </c>
      <c r="Z14" s="52">
        <f t="shared" si="15"/>
        <v>0.01</v>
      </c>
      <c r="AA14" s="52">
        <f t="shared" si="16"/>
        <v>0.01</v>
      </c>
      <c r="AB14" s="52">
        <f t="shared" si="17"/>
        <v>0.01</v>
      </c>
      <c r="AC14" s="52">
        <f t="shared" si="18"/>
        <v>0.01</v>
      </c>
      <c r="AD14" s="52">
        <f t="shared" si="19"/>
        <v>0.02</v>
      </c>
      <c r="AE14" s="52">
        <f t="shared" si="20"/>
        <v>0.01</v>
      </c>
      <c r="AF14" s="52">
        <f t="shared" si="21"/>
        <v>0.01</v>
      </c>
      <c r="AG14" s="52">
        <f t="shared" si="22"/>
        <v>0.01</v>
      </c>
      <c r="AH14" s="52">
        <f t="shared" si="23"/>
        <v>0.01</v>
      </c>
      <c r="AI14" s="52">
        <f t="shared" si="24"/>
        <v>0.01</v>
      </c>
      <c r="AJ14" s="52">
        <f t="shared" si="25"/>
        <v>0.01</v>
      </c>
    </row>
    <row r="15" spans="1:36" ht="12.95" customHeight="1" x14ac:dyDescent="0.15">
      <c r="A15" s="59">
        <v>42</v>
      </c>
      <c r="B15" s="77" t="s">
        <v>90</v>
      </c>
      <c r="C15" s="77"/>
      <c r="D15" s="51">
        <v>10</v>
      </c>
      <c r="E15" s="51">
        <v>7</v>
      </c>
      <c r="F15" s="4">
        <f t="shared" si="0"/>
        <v>0.03</v>
      </c>
      <c r="G15" s="5" t="s">
        <v>196</v>
      </c>
      <c r="H15" s="69" t="s">
        <v>56</v>
      </c>
      <c r="I15" s="5"/>
      <c r="J15" s="1" t="s">
        <v>15</v>
      </c>
      <c r="K15" s="52">
        <f t="shared" si="1"/>
        <v>0.03</v>
      </c>
      <c r="L15" s="52">
        <f t="shared" si="2"/>
        <v>0.03</v>
      </c>
      <c r="M15" s="52">
        <f t="shared" si="3"/>
        <v>0.03</v>
      </c>
      <c r="N15" s="52">
        <f t="shared" si="4"/>
        <v>0.03</v>
      </c>
      <c r="O15" s="52">
        <f t="shared" si="5"/>
        <v>0.03</v>
      </c>
      <c r="P15" s="52">
        <f t="shared" si="26"/>
        <v>0.03</v>
      </c>
      <c r="Q15" s="52">
        <f t="shared" si="6"/>
        <v>0.03</v>
      </c>
      <c r="R15" s="52">
        <f t="shared" si="7"/>
        <v>0.03</v>
      </c>
      <c r="S15" s="52">
        <f t="shared" si="8"/>
        <v>0.03</v>
      </c>
      <c r="T15" s="52">
        <f t="shared" si="9"/>
        <v>0.03</v>
      </c>
      <c r="U15" s="52">
        <f t="shared" si="10"/>
        <v>0.03</v>
      </c>
      <c r="V15" s="52">
        <f t="shared" si="11"/>
        <v>0.03</v>
      </c>
      <c r="W15" s="52">
        <f t="shared" si="12"/>
        <v>0.03</v>
      </c>
      <c r="X15" s="52">
        <f t="shared" si="13"/>
        <v>0.03</v>
      </c>
      <c r="Y15" s="52">
        <f t="shared" si="14"/>
        <v>0.03</v>
      </c>
      <c r="Z15" s="52">
        <f t="shared" si="15"/>
        <v>0.03</v>
      </c>
      <c r="AA15" s="52">
        <f t="shared" si="16"/>
        <v>0.03</v>
      </c>
      <c r="AB15" s="52">
        <f t="shared" si="17"/>
        <v>0.03</v>
      </c>
      <c r="AC15" s="52">
        <f t="shared" si="18"/>
        <v>0.03</v>
      </c>
      <c r="AD15" s="52">
        <f t="shared" si="19"/>
        <v>0.04</v>
      </c>
      <c r="AE15" s="52">
        <f t="shared" si="20"/>
        <v>0.02</v>
      </c>
      <c r="AF15" s="52">
        <f t="shared" si="21"/>
        <v>0.03</v>
      </c>
      <c r="AG15" s="52">
        <f t="shared" si="22"/>
        <v>0.03</v>
      </c>
      <c r="AH15" s="52">
        <f t="shared" si="23"/>
        <v>0.03</v>
      </c>
      <c r="AI15" s="52">
        <f t="shared" si="24"/>
        <v>0.03</v>
      </c>
      <c r="AJ15" s="52">
        <f t="shared" si="25"/>
        <v>0.03</v>
      </c>
    </row>
    <row r="16" spans="1:36" ht="12.95" customHeight="1" x14ac:dyDescent="0.15">
      <c r="A16" s="59">
        <v>43</v>
      </c>
      <c r="B16" s="77" t="s">
        <v>90</v>
      </c>
      <c r="C16" s="77"/>
      <c r="D16" s="51">
        <v>10</v>
      </c>
      <c r="E16" s="51">
        <v>8</v>
      </c>
      <c r="F16" s="4">
        <f t="shared" si="0"/>
        <v>0.03</v>
      </c>
      <c r="G16" s="5" t="s">
        <v>196</v>
      </c>
      <c r="H16" s="69" t="s">
        <v>56</v>
      </c>
      <c r="I16" s="54"/>
      <c r="J16" s="1" t="s">
        <v>15</v>
      </c>
      <c r="K16" s="52">
        <f t="shared" si="1"/>
        <v>0.03</v>
      </c>
      <c r="L16" s="52">
        <f t="shared" si="2"/>
        <v>0.03</v>
      </c>
      <c r="M16" s="52">
        <f t="shared" si="3"/>
        <v>0.03</v>
      </c>
      <c r="N16" s="52">
        <f t="shared" si="4"/>
        <v>0.04</v>
      </c>
      <c r="O16" s="52">
        <f t="shared" si="5"/>
        <v>0.04</v>
      </c>
      <c r="P16" s="52">
        <f t="shared" si="26"/>
        <v>0.03</v>
      </c>
      <c r="Q16" s="52">
        <f t="shared" si="6"/>
        <v>0.03</v>
      </c>
      <c r="R16" s="52">
        <f t="shared" si="7"/>
        <v>0.03</v>
      </c>
      <c r="S16" s="52">
        <f t="shared" si="8"/>
        <v>0.03</v>
      </c>
      <c r="T16" s="52">
        <f t="shared" si="9"/>
        <v>0.03</v>
      </c>
      <c r="U16" s="52">
        <f t="shared" si="10"/>
        <v>0.03</v>
      </c>
      <c r="V16" s="52">
        <f t="shared" si="11"/>
        <v>0.04</v>
      </c>
      <c r="W16" s="52">
        <f t="shared" si="12"/>
        <v>0.04</v>
      </c>
      <c r="X16" s="52">
        <f t="shared" si="13"/>
        <v>0.03</v>
      </c>
      <c r="Y16" s="52">
        <f t="shared" si="14"/>
        <v>0.03</v>
      </c>
      <c r="Z16" s="52">
        <f t="shared" si="15"/>
        <v>0.04</v>
      </c>
      <c r="AA16" s="52">
        <f t="shared" si="16"/>
        <v>0.03</v>
      </c>
      <c r="AB16" s="52">
        <f t="shared" si="17"/>
        <v>0.03</v>
      </c>
      <c r="AC16" s="52">
        <f t="shared" si="18"/>
        <v>0.03</v>
      </c>
      <c r="AD16" s="52">
        <f t="shared" si="19"/>
        <v>0.04</v>
      </c>
      <c r="AE16" s="52">
        <f t="shared" si="20"/>
        <v>0.03</v>
      </c>
      <c r="AF16" s="52">
        <f t="shared" si="21"/>
        <v>0.03</v>
      </c>
      <c r="AG16" s="52">
        <f t="shared" si="22"/>
        <v>0.03</v>
      </c>
      <c r="AH16" s="52">
        <f t="shared" si="23"/>
        <v>0.03</v>
      </c>
      <c r="AI16" s="52">
        <f t="shared" si="24"/>
        <v>0.04</v>
      </c>
      <c r="AJ16" s="52">
        <f t="shared" si="25"/>
        <v>0.03</v>
      </c>
    </row>
    <row r="17" spans="1:36" ht="12.95" customHeight="1" x14ac:dyDescent="0.15">
      <c r="A17" s="59">
        <v>44</v>
      </c>
      <c r="B17" s="77" t="s">
        <v>88</v>
      </c>
      <c r="C17" s="77"/>
      <c r="D17" s="51">
        <v>8</v>
      </c>
      <c r="E17" s="51">
        <v>6</v>
      </c>
      <c r="F17" s="4">
        <f t="shared" si="0"/>
        <v>0.02</v>
      </c>
      <c r="G17" s="5" t="s">
        <v>196</v>
      </c>
      <c r="H17" s="69" t="s">
        <v>56</v>
      </c>
      <c r="I17" s="54"/>
      <c r="J17" s="1" t="s">
        <v>15</v>
      </c>
      <c r="K17" s="52">
        <f t="shared" si="1"/>
        <v>0.02</v>
      </c>
      <c r="L17" s="52">
        <f t="shared" si="2"/>
        <v>0.02</v>
      </c>
      <c r="M17" s="52">
        <f t="shared" si="3"/>
        <v>0.02</v>
      </c>
      <c r="N17" s="52">
        <f t="shared" si="4"/>
        <v>0.02</v>
      </c>
      <c r="O17" s="52">
        <f t="shared" si="5"/>
        <v>0.02</v>
      </c>
      <c r="P17" s="52">
        <f t="shared" si="26"/>
        <v>0.02</v>
      </c>
      <c r="Q17" s="52">
        <f t="shared" si="6"/>
        <v>0.02</v>
      </c>
      <c r="R17" s="52">
        <f t="shared" si="7"/>
        <v>0.02</v>
      </c>
      <c r="S17" s="52">
        <f t="shared" si="8"/>
        <v>0.02</v>
      </c>
      <c r="T17" s="52">
        <f t="shared" si="9"/>
        <v>0.01</v>
      </c>
      <c r="U17" s="52">
        <f t="shared" si="10"/>
        <v>0.02</v>
      </c>
      <c r="V17" s="52">
        <f t="shared" si="11"/>
        <v>0.02</v>
      </c>
      <c r="W17" s="52">
        <f t="shared" si="12"/>
        <v>0.02</v>
      </c>
      <c r="X17" s="52">
        <f t="shared" si="13"/>
        <v>0.02</v>
      </c>
      <c r="Y17" s="52">
        <f t="shared" si="14"/>
        <v>0.01</v>
      </c>
      <c r="Z17" s="52">
        <f t="shared" si="15"/>
        <v>0.02</v>
      </c>
      <c r="AA17" s="52">
        <f t="shared" si="16"/>
        <v>0.02</v>
      </c>
      <c r="AB17" s="52">
        <f t="shared" si="17"/>
        <v>0.02</v>
      </c>
      <c r="AC17" s="52">
        <f t="shared" si="18"/>
        <v>0.02</v>
      </c>
      <c r="AD17" s="52">
        <f t="shared" si="19"/>
        <v>0.02</v>
      </c>
      <c r="AE17" s="52">
        <f t="shared" si="20"/>
        <v>0.01</v>
      </c>
      <c r="AF17" s="52">
        <f t="shared" si="21"/>
        <v>0.02</v>
      </c>
      <c r="AG17" s="52">
        <f t="shared" si="22"/>
        <v>0.02</v>
      </c>
      <c r="AH17" s="52">
        <f t="shared" si="23"/>
        <v>0.02</v>
      </c>
      <c r="AI17" s="52">
        <f t="shared" si="24"/>
        <v>0.02</v>
      </c>
      <c r="AJ17" s="52">
        <f t="shared" si="25"/>
        <v>0.02</v>
      </c>
    </row>
    <row r="18" spans="1:36" ht="12.95" customHeight="1" x14ac:dyDescent="0.15">
      <c r="A18" s="59">
        <v>45</v>
      </c>
      <c r="B18" s="77" t="s">
        <v>88</v>
      </c>
      <c r="C18" s="77"/>
      <c r="D18" s="51">
        <v>6</v>
      </c>
      <c r="E18" s="51">
        <v>5</v>
      </c>
      <c r="F18" s="4">
        <f t="shared" si="0"/>
        <v>0.01</v>
      </c>
      <c r="G18" s="5" t="s">
        <v>197</v>
      </c>
      <c r="H18" s="69" t="s">
        <v>56</v>
      </c>
      <c r="I18" s="54"/>
      <c r="J18" s="1" t="s">
        <v>15</v>
      </c>
      <c r="K18" s="52">
        <f t="shared" si="1"/>
        <v>0.01</v>
      </c>
      <c r="L18" s="52">
        <f t="shared" si="2"/>
        <v>0.01</v>
      </c>
      <c r="M18" s="52">
        <f t="shared" si="3"/>
        <v>0.01</v>
      </c>
      <c r="N18" s="52">
        <f t="shared" si="4"/>
        <v>0.01</v>
      </c>
      <c r="O18" s="52">
        <f t="shared" si="5"/>
        <v>0.01</v>
      </c>
      <c r="P18" s="52">
        <f t="shared" si="26"/>
        <v>0.01</v>
      </c>
      <c r="Q18" s="52">
        <f t="shared" si="6"/>
        <v>0.01</v>
      </c>
      <c r="R18" s="52">
        <f t="shared" si="7"/>
        <v>0.01</v>
      </c>
      <c r="S18" s="52">
        <f t="shared" si="8"/>
        <v>0.01</v>
      </c>
      <c r="T18" s="52">
        <f t="shared" si="9"/>
        <v>0.01</v>
      </c>
      <c r="U18" s="52">
        <f t="shared" si="10"/>
        <v>0.01</v>
      </c>
      <c r="V18" s="52">
        <f t="shared" si="11"/>
        <v>0.01</v>
      </c>
      <c r="W18" s="52">
        <f t="shared" si="12"/>
        <v>0.01</v>
      </c>
      <c r="X18" s="52">
        <f t="shared" si="13"/>
        <v>0.01</v>
      </c>
      <c r="Y18" s="52">
        <f t="shared" si="14"/>
        <v>0.01</v>
      </c>
      <c r="Z18" s="52">
        <f t="shared" si="15"/>
        <v>0.01</v>
      </c>
      <c r="AA18" s="52">
        <f t="shared" si="16"/>
        <v>0.01</v>
      </c>
      <c r="AB18" s="52">
        <f t="shared" si="17"/>
        <v>0.01</v>
      </c>
      <c r="AC18" s="52">
        <f t="shared" si="18"/>
        <v>0.01</v>
      </c>
      <c r="AD18" s="52">
        <f t="shared" si="19"/>
        <v>0.01</v>
      </c>
      <c r="AE18" s="52">
        <f t="shared" si="20"/>
        <v>0.01</v>
      </c>
      <c r="AF18" s="52">
        <f t="shared" si="21"/>
        <v>0.01</v>
      </c>
      <c r="AG18" s="52">
        <f t="shared" si="22"/>
        <v>0.01</v>
      </c>
      <c r="AH18" s="52">
        <f t="shared" si="23"/>
        <v>0.01</v>
      </c>
      <c r="AI18" s="52">
        <f t="shared" si="24"/>
        <v>0.01</v>
      </c>
      <c r="AJ18" s="52">
        <f t="shared" si="25"/>
        <v>0.01</v>
      </c>
    </row>
    <row r="19" spans="1:36" ht="12.95" customHeight="1" x14ac:dyDescent="0.15">
      <c r="A19" s="59">
        <v>46</v>
      </c>
      <c r="B19" s="77" t="s">
        <v>88</v>
      </c>
      <c r="C19" s="77"/>
      <c r="D19" s="51">
        <v>8</v>
      </c>
      <c r="E19" s="51">
        <v>6</v>
      </c>
      <c r="F19" s="4">
        <f t="shared" si="0"/>
        <v>0.02</v>
      </c>
      <c r="G19" s="5" t="s">
        <v>198</v>
      </c>
      <c r="H19" s="69" t="s">
        <v>56</v>
      </c>
      <c r="I19" s="54"/>
      <c r="J19" s="1" t="s">
        <v>15</v>
      </c>
      <c r="K19" s="52">
        <f t="shared" si="1"/>
        <v>0.02</v>
      </c>
      <c r="L19" s="52">
        <f t="shared" si="2"/>
        <v>0.02</v>
      </c>
      <c r="M19" s="52">
        <f t="shared" si="3"/>
        <v>0.02</v>
      </c>
      <c r="N19" s="52">
        <f t="shared" si="4"/>
        <v>0.02</v>
      </c>
      <c r="O19" s="52">
        <f t="shared" si="5"/>
        <v>0.02</v>
      </c>
      <c r="P19" s="52">
        <f t="shared" si="26"/>
        <v>0.02</v>
      </c>
      <c r="Q19" s="52">
        <f t="shared" si="6"/>
        <v>0.02</v>
      </c>
      <c r="R19" s="52">
        <f t="shared" si="7"/>
        <v>0.02</v>
      </c>
      <c r="S19" s="52">
        <f t="shared" si="8"/>
        <v>0.02</v>
      </c>
      <c r="T19" s="52">
        <f t="shared" si="9"/>
        <v>0.01</v>
      </c>
      <c r="U19" s="52">
        <f t="shared" si="10"/>
        <v>0.02</v>
      </c>
      <c r="V19" s="52">
        <f t="shared" si="11"/>
        <v>0.02</v>
      </c>
      <c r="W19" s="52">
        <f t="shared" si="12"/>
        <v>0.02</v>
      </c>
      <c r="X19" s="52">
        <f t="shared" si="13"/>
        <v>0.02</v>
      </c>
      <c r="Y19" s="52">
        <f t="shared" si="14"/>
        <v>0.01</v>
      </c>
      <c r="Z19" s="52">
        <f t="shared" si="15"/>
        <v>0.02</v>
      </c>
      <c r="AA19" s="52">
        <f t="shared" si="16"/>
        <v>0.02</v>
      </c>
      <c r="AB19" s="52">
        <f t="shared" si="17"/>
        <v>0.02</v>
      </c>
      <c r="AC19" s="52">
        <f t="shared" si="18"/>
        <v>0.02</v>
      </c>
      <c r="AD19" s="52">
        <f t="shared" si="19"/>
        <v>0.02</v>
      </c>
      <c r="AE19" s="52">
        <f t="shared" si="20"/>
        <v>0.01</v>
      </c>
      <c r="AF19" s="52">
        <f t="shared" si="21"/>
        <v>0.02</v>
      </c>
      <c r="AG19" s="52">
        <f t="shared" si="22"/>
        <v>0.02</v>
      </c>
      <c r="AH19" s="52">
        <f t="shared" si="23"/>
        <v>0.02</v>
      </c>
      <c r="AI19" s="52">
        <f t="shared" si="24"/>
        <v>0.02</v>
      </c>
      <c r="AJ19" s="52">
        <f t="shared" si="25"/>
        <v>0.02</v>
      </c>
    </row>
    <row r="20" spans="1:36" ht="12.95" customHeight="1" x14ac:dyDescent="0.15">
      <c r="A20" s="54"/>
      <c r="B20" s="77"/>
      <c r="C20" s="77"/>
      <c r="D20" s="51"/>
      <c r="E20" s="51"/>
      <c r="F20" s="4" t="str">
        <f t="shared" si="0"/>
        <v/>
      </c>
      <c r="G20" s="5"/>
      <c r="H20" s="54"/>
      <c r="I20" s="54"/>
      <c r="J20" s="1" t="s">
        <v>15</v>
      </c>
      <c r="K20" s="52" t="e">
        <f t="shared" si="1"/>
        <v>#NUM!</v>
      </c>
      <c r="L20" s="52" t="e">
        <f t="shared" si="2"/>
        <v>#NUM!</v>
      </c>
      <c r="M20" s="52" t="e">
        <f t="shared" si="3"/>
        <v>#NUM!</v>
      </c>
      <c r="N20" s="52" t="e">
        <f t="shared" si="4"/>
        <v>#NUM!</v>
      </c>
      <c r="O20" s="52" t="e">
        <f t="shared" si="5"/>
        <v>#NUM!</v>
      </c>
      <c r="P20" s="52" t="e">
        <f t="shared" si="26"/>
        <v>#N/A</v>
      </c>
      <c r="Q20" s="52" t="e">
        <f t="shared" si="6"/>
        <v>#NUM!</v>
      </c>
      <c r="R20" s="52" t="e">
        <f t="shared" si="7"/>
        <v>#NUM!</v>
      </c>
      <c r="S20" s="52" t="e">
        <f t="shared" si="8"/>
        <v>#NUM!</v>
      </c>
      <c r="T20" s="52" t="e">
        <f t="shared" si="9"/>
        <v>#NUM!</v>
      </c>
      <c r="U20" s="52" t="e">
        <f t="shared" si="10"/>
        <v>#N/A</v>
      </c>
      <c r="V20" s="52" t="e">
        <f t="shared" si="11"/>
        <v>#NUM!</v>
      </c>
      <c r="W20" s="52" t="e">
        <f t="shared" si="12"/>
        <v>#NUM!</v>
      </c>
      <c r="X20" s="52" t="e">
        <f t="shared" si="13"/>
        <v>#NUM!</v>
      </c>
      <c r="Y20" s="52" t="e">
        <f t="shared" si="14"/>
        <v>#NUM!</v>
      </c>
      <c r="Z20" s="52" t="e">
        <f t="shared" si="15"/>
        <v>#N/A</v>
      </c>
      <c r="AA20" s="52" t="e">
        <f t="shared" si="16"/>
        <v>#NUM!</v>
      </c>
      <c r="AB20" s="52" t="e">
        <f t="shared" si="17"/>
        <v>#NUM!</v>
      </c>
      <c r="AC20" s="52" t="e">
        <f t="shared" si="18"/>
        <v>#NUM!</v>
      </c>
      <c r="AD20" s="52" t="e">
        <f t="shared" si="19"/>
        <v>#NUM!</v>
      </c>
      <c r="AE20" s="52" t="e">
        <f t="shared" si="20"/>
        <v>#NUM!</v>
      </c>
      <c r="AF20" s="52" t="e">
        <f t="shared" si="21"/>
        <v>#N/A</v>
      </c>
      <c r="AG20" s="52" t="e">
        <f t="shared" si="22"/>
        <v>#NUM!</v>
      </c>
      <c r="AH20" s="52" t="e">
        <f t="shared" si="23"/>
        <v>#NUM!</v>
      </c>
      <c r="AI20" s="52" t="e">
        <f t="shared" si="24"/>
        <v>#NUM!</v>
      </c>
      <c r="AJ20" s="52" t="e">
        <f t="shared" si="25"/>
        <v>#N/A</v>
      </c>
    </row>
    <row r="21" spans="1:36" ht="12.95" customHeight="1" x14ac:dyDescent="0.15">
      <c r="A21" s="51"/>
      <c r="B21" s="77"/>
      <c r="C21" s="77"/>
      <c r="D21" s="51"/>
      <c r="E21" s="51"/>
      <c r="F21" s="4" t="str">
        <f t="shared" si="0"/>
        <v/>
      </c>
      <c r="G21" s="47"/>
      <c r="H21" s="51"/>
      <c r="I21" s="51"/>
      <c r="J21" s="1" t="s">
        <v>15</v>
      </c>
      <c r="K21" s="52" t="e">
        <f t="shared" si="1"/>
        <v>#NUM!</v>
      </c>
      <c r="L21" s="52" t="e">
        <f t="shared" si="2"/>
        <v>#NUM!</v>
      </c>
      <c r="M21" s="52" t="e">
        <f t="shared" si="3"/>
        <v>#NUM!</v>
      </c>
      <c r="N21" s="52" t="e">
        <f t="shared" si="4"/>
        <v>#NUM!</v>
      </c>
      <c r="O21" s="52" t="e">
        <f t="shared" si="5"/>
        <v>#NUM!</v>
      </c>
      <c r="P21" s="52" t="e">
        <f t="shared" si="26"/>
        <v>#N/A</v>
      </c>
      <c r="Q21" s="52" t="e">
        <f t="shared" si="6"/>
        <v>#NUM!</v>
      </c>
      <c r="R21" s="52" t="e">
        <f t="shared" si="7"/>
        <v>#NUM!</v>
      </c>
      <c r="S21" s="52" t="e">
        <f t="shared" si="8"/>
        <v>#NUM!</v>
      </c>
      <c r="T21" s="52" t="e">
        <f t="shared" si="9"/>
        <v>#NUM!</v>
      </c>
      <c r="U21" s="52" t="e">
        <f t="shared" si="10"/>
        <v>#N/A</v>
      </c>
      <c r="V21" s="52" t="e">
        <f t="shared" si="11"/>
        <v>#NUM!</v>
      </c>
      <c r="W21" s="52" t="e">
        <f t="shared" si="12"/>
        <v>#NUM!</v>
      </c>
      <c r="X21" s="52" t="e">
        <f t="shared" si="13"/>
        <v>#NUM!</v>
      </c>
      <c r="Y21" s="52" t="e">
        <f t="shared" si="14"/>
        <v>#NUM!</v>
      </c>
      <c r="Z21" s="52" t="e">
        <f t="shared" si="15"/>
        <v>#N/A</v>
      </c>
      <c r="AA21" s="52" t="e">
        <f t="shared" si="16"/>
        <v>#NUM!</v>
      </c>
      <c r="AB21" s="52" t="e">
        <f t="shared" si="17"/>
        <v>#NUM!</v>
      </c>
      <c r="AC21" s="52" t="e">
        <f t="shared" si="18"/>
        <v>#NUM!</v>
      </c>
      <c r="AD21" s="52" t="e">
        <f t="shared" si="19"/>
        <v>#NUM!</v>
      </c>
      <c r="AE21" s="52" t="e">
        <f t="shared" si="20"/>
        <v>#NUM!</v>
      </c>
      <c r="AF21" s="52" t="e">
        <f t="shared" si="21"/>
        <v>#N/A</v>
      </c>
      <c r="AG21" s="52" t="e">
        <f t="shared" si="22"/>
        <v>#NUM!</v>
      </c>
      <c r="AH21" s="52" t="e">
        <f t="shared" si="23"/>
        <v>#NUM!</v>
      </c>
      <c r="AI21" s="52" t="e">
        <f t="shared" si="24"/>
        <v>#NUM!</v>
      </c>
      <c r="AJ21" s="52" t="e">
        <f t="shared" si="25"/>
        <v>#N/A</v>
      </c>
    </row>
    <row r="22" spans="1:36" ht="12.95" customHeight="1" x14ac:dyDescent="0.15">
      <c r="A22" s="51"/>
      <c r="B22" s="77"/>
      <c r="C22" s="77"/>
      <c r="D22" s="51"/>
      <c r="E22" s="51"/>
      <c r="F22" s="4" t="str">
        <f t="shared" si="0"/>
        <v/>
      </c>
      <c r="G22" s="47"/>
      <c r="H22" s="51"/>
      <c r="I22" s="51"/>
      <c r="J22" s="1" t="s">
        <v>15</v>
      </c>
      <c r="K22" s="52" t="e">
        <f t="shared" si="1"/>
        <v>#NUM!</v>
      </c>
      <c r="L22" s="52" t="e">
        <f t="shared" si="2"/>
        <v>#NUM!</v>
      </c>
      <c r="M22" s="52" t="e">
        <f t="shared" si="3"/>
        <v>#NUM!</v>
      </c>
      <c r="N22" s="52" t="e">
        <f t="shared" si="4"/>
        <v>#NUM!</v>
      </c>
      <c r="O22" s="52" t="e">
        <f t="shared" si="5"/>
        <v>#NUM!</v>
      </c>
      <c r="P22" s="52" t="e">
        <f t="shared" si="26"/>
        <v>#N/A</v>
      </c>
      <c r="Q22" s="52" t="e">
        <f t="shared" si="6"/>
        <v>#NUM!</v>
      </c>
      <c r="R22" s="52" t="e">
        <f t="shared" si="7"/>
        <v>#NUM!</v>
      </c>
      <c r="S22" s="52" t="e">
        <f t="shared" si="8"/>
        <v>#NUM!</v>
      </c>
      <c r="T22" s="52" t="e">
        <f t="shared" si="9"/>
        <v>#NUM!</v>
      </c>
      <c r="U22" s="52" t="e">
        <f t="shared" si="10"/>
        <v>#N/A</v>
      </c>
      <c r="V22" s="52" t="e">
        <f t="shared" si="11"/>
        <v>#NUM!</v>
      </c>
      <c r="W22" s="52" t="e">
        <f t="shared" si="12"/>
        <v>#NUM!</v>
      </c>
      <c r="X22" s="52" t="e">
        <f t="shared" si="13"/>
        <v>#NUM!</v>
      </c>
      <c r="Y22" s="52" t="e">
        <f t="shared" si="14"/>
        <v>#NUM!</v>
      </c>
      <c r="Z22" s="52" t="e">
        <f t="shared" si="15"/>
        <v>#N/A</v>
      </c>
      <c r="AA22" s="52" t="e">
        <f t="shared" si="16"/>
        <v>#NUM!</v>
      </c>
      <c r="AB22" s="52" t="e">
        <f t="shared" si="17"/>
        <v>#NUM!</v>
      </c>
      <c r="AC22" s="52" t="e">
        <f t="shared" si="18"/>
        <v>#NUM!</v>
      </c>
      <c r="AD22" s="52" t="e">
        <f t="shared" si="19"/>
        <v>#NUM!</v>
      </c>
      <c r="AE22" s="52" t="e">
        <f t="shared" si="20"/>
        <v>#NUM!</v>
      </c>
      <c r="AF22" s="52" t="e">
        <f t="shared" si="21"/>
        <v>#N/A</v>
      </c>
      <c r="AG22" s="52" t="e">
        <f t="shared" si="22"/>
        <v>#NUM!</v>
      </c>
      <c r="AH22" s="52" t="e">
        <f t="shared" si="23"/>
        <v>#NUM!</v>
      </c>
      <c r="AI22" s="52" t="e">
        <f t="shared" si="24"/>
        <v>#NUM!</v>
      </c>
      <c r="AJ22" s="52" t="e">
        <f t="shared" si="25"/>
        <v>#N/A</v>
      </c>
    </row>
    <row r="23" spans="1:36" ht="12.95" customHeight="1" x14ac:dyDescent="0.15">
      <c r="A23" s="51"/>
      <c r="B23" s="77"/>
      <c r="C23" s="77"/>
      <c r="D23" s="51"/>
      <c r="E23" s="51"/>
      <c r="F23" s="4" t="str">
        <f t="shared" si="0"/>
        <v/>
      </c>
      <c r="G23" s="47"/>
      <c r="H23" s="51"/>
      <c r="I23" s="51"/>
      <c r="J23" s="1" t="s">
        <v>15</v>
      </c>
      <c r="K23" s="52" t="e">
        <f t="shared" si="1"/>
        <v>#NUM!</v>
      </c>
      <c r="L23" s="52" t="e">
        <f t="shared" si="2"/>
        <v>#NUM!</v>
      </c>
      <c r="M23" s="52" t="e">
        <f t="shared" si="3"/>
        <v>#NUM!</v>
      </c>
      <c r="N23" s="52" t="e">
        <f t="shared" si="4"/>
        <v>#NUM!</v>
      </c>
      <c r="O23" s="52" t="e">
        <f t="shared" si="5"/>
        <v>#NUM!</v>
      </c>
      <c r="P23" s="52" t="e">
        <f t="shared" si="26"/>
        <v>#N/A</v>
      </c>
      <c r="Q23" s="52" t="e">
        <f t="shared" si="6"/>
        <v>#NUM!</v>
      </c>
      <c r="R23" s="52" t="e">
        <f t="shared" si="7"/>
        <v>#NUM!</v>
      </c>
      <c r="S23" s="52" t="e">
        <f t="shared" si="8"/>
        <v>#NUM!</v>
      </c>
      <c r="T23" s="52" t="e">
        <f t="shared" si="9"/>
        <v>#NUM!</v>
      </c>
      <c r="U23" s="52" t="e">
        <f t="shared" si="10"/>
        <v>#N/A</v>
      </c>
      <c r="V23" s="52" t="e">
        <f t="shared" si="11"/>
        <v>#NUM!</v>
      </c>
      <c r="W23" s="52" t="e">
        <f t="shared" si="12"/>
        <v>#NUM!</v>
      </c>
      <c r="X23" s="52" t="e">
        <f t="shared" si="13"/>
        <v>#NUM!</v>
      </c>
      <c r="Y23" s="52" t="e">
        <f t="shared" si="14"/>
        <v>#NUM!</v>
      </c>
      <c r="Z23" s="52" t="e">
        <f t="shared" si="15"/>
        <v>#N/A</v>
      </c>
      <c r="AA23" s="52" t="e">
        <f t="shared" si="16"/>
        <v>#NUM!</v>
      </c>
      <c r="AB23" s="52" t="e">
        <f t="shared" si="17"/>
        <v>#NUM!</v>
      </c>
      <c r="AC23" s="52" t="e">
        <f t="shared" si="18"/>
        <v>#NUM!</v>
      </c>
      <c r="AD23" s="52" t="e">
        <f t="shared" si="19"/>
        <v>#NUM!</v>
      </c>
      <c r="AE23" s="52" t="e">
        <f t="shared" si="20"/>
        <v>#NUM!</v>
      </c>
      <c r="AF23" s="52" t="e">
        <f t="shared" si="21"/>
        <v>#N/A</v>
      </c>
      <c r="AG23" s="52" t="e">
        <f t="shared" si="22"/>
        <v>#NUM!</v>
      </c>
      <c r="AH23" s="52" t="e">
        <f t="shared" si="23"/>
        <v>#NUM!</v>
      </c>
      <c r="AI23" s="52" t="e">
        <f t="shared" si="24"/>
        <v>#NUM!</v>
      </c>
      <c r="AJ23" s="52" t="e">
        <f t="shared" si="25"/>
        <v>#N/A</v>
      </c>
    </row>
    <row r="24" spans="1:36" ht="12.95" customHeight="1" x14ac:dyDescent="0.15">
      <c r="A24" s="51"/>
      <c r="B24" s="77"/>
      <c r="C24" s="77"/>
      <c r="D24" s="51"/>
      <c r="E24" s="51"/>
      <c r="F24" s="4" t="str">
        <f t="shared" si="0"/>
        <v/>
      </c>
      <c r="G24" s="47"/>
      <c r="H24" s="51"/>
      <c r="I24" s="51"/>
      <c r="J24" s="1" t="s">
        <v>15</v>
      </c>
      <c r="K24" s="52" t="e">
        <f t="shared" si="1"/>
        <v>#NUM!</v>
      </c>
      <c r="L24" s="52" t="e">
        <f t="shared" si="2"/>
        <v>#NUM!</v>
      </c>
      <c r="M24" s="52" t="e">
        <f t="shared" si="3"/>
        <v>#NUM!</v>
      </c>
      <c r="N24" s="52" t="e">
        <f t="shared" si="4"/>
        <v>#NUM!</v>
      </c>
      <c r="O24" s="52" t="e">
        <f t="shared" si="5"/>
        <v>#NUM!</v>
      </c>
      <c r="P24" s="52" t="e">
        <f t="shared" si="26"/>
        <v>#N/A</v>
      </c>
      <c r="Q24" s="52" t="e">
        <f t="shared" si="6"/>
        <v>#NUM!</v>
      </c>
      <c r="R24" s="52" t="e">
        <f t="shared" si="7"/>
        <v>#NUM!</v>
      </c>
      <c r="S24" s="52" t="e">
        <f t="shared" si="8"/>
        <v>#NUM!</v>
      </c>
      <c r="T24" s="52" t="e">
        <f t="shared" si="9"/>
        <v>#NUM!</v>
      </c>
      <c r="U24" s="52" t="e">
        <f t="shared" si="10"/>
        <v>#N/A</v>
      </c>
      <c r="V24" s="52" t="e">
        <f t="shared" si="11"/>
        <v>#NUM!</v>
      </c>
      <c r="W24" s="52" t="e">
        <f t="shared" si="12"/>
        <v>#NUM!</v>
      </c>
      <c r="X24" s="52" t="e">
        <f t="shared" si="13"/>
        <v>#NUM!</v>
      </c>
      <c r="Y24" s="52" t="e">
        <f t="shared" si="14"/>
        <v>#NUM!</v>
      </c>
      <c r="Z24" s="52" t="e">
        <f t="shared" si="15"/>
        <v>#N/A</v>
      </c>
      <c r="AA24" s="52" t="e">
        <f t="shared" si="16"/>
        <v>#NUM!</v>
      </c>
      <c r="AB24" s="52" t="e">
        <f t="shared" si="17"/>
        <v>#NUM!</v>
      </c>
      <c r="AC24" s="52" t="e">
        <f t="shared" si="18"/>
        <v>#NUM!</v>
      </c>
      <c r="AD24" s="52" t="e">
        <f t="shared" si="19"/>
        <v>#NUM!</v>
      </c>
      <c r="AE24" s="52" t="e">
        <f t="shared" si="20"/>
        <v>#NUM!</v>
      </c>
      <c r="AF24" s="52" t="e">
        <f t="shared" si="21"/>
        <v>#N/A</v>
      </c>
      <c r="AG24" s="52" t="e">
        <f t="shared" si="22"/>
        <v>#NUM!</v>
      </c>
      <c r="AH24" s="52" t="e">
        <f t="shared" si="23"/>
        <v>#NUM!</v>
      </c>
      <c r="AI24" s="52" t="e">
        <f t="shared" si="24"/>
        <v>#NUM!</v>
      </c>
      <c r="AJ24" s="52" t="e">
        <f t="shared" si="25"/>
        <v>#N/A</v>
      </c>
    </row>
    <row r="25" spans="1:36" ht="12.95" customHeight="1" x14ac:dyDescent="0.15">
      <c r="A25" s="51"/>
      <c r="B25" s="77"/>
      <c r="C25" s="77"/>
      <c r="D25" s="51"/>
      <c r="E25" s="51"/>
      <c r="F25" s="4" t="str">
        <f t="shared" si="0"/>
        <v/>
      </c>
      <c r="G25" s="47"/>
      <c r="H25" s="51"/>
      <c r="I25" s="51"/>
      <c r="J25" s="1" t="s">
        <v>15</v>
      </c>
      <c r="K25" s="52" t="e">
        <f t="shared" si="1"/>
        <v>#NUM!</v>
      </c>
      <c r="L25" s="52" t="e">
        <f t="shared" si="2"/>
        <v>#NUM!</v>
      </c>
      <c r="M25" s="52" t="e">
        <f t="shared" si="3"/>
        <v>#NUM!</v>
      </c>
      <c r="N25" s="52" t="e">
        <f t="shared" si="4"/>
        <v>#NUM!</v>
      </c>
      <c r="O25" s="52" t="e">
        <f t="shared" si="5"/>
        <v>#NUM!</v>
      </c>
      <c r="P25" s="52" t="e">
        <f t="shared" si="26"/>
        <v>#N/A</v>
      </c>
      <c r="Q25" s="52" t="e">
        <f t="shared" si="6"/>
        <v>#NUM!</v>
      </c>
      <c r="R25" s="52" t="e">
        <f t="shared" si="7"/>
        <v>#NUM!</v>
      </c>
      <c r="S25" s="52" t="e">
        <f t="shared" si="8"/>
        <v>#NUM!</v>
      </c>
      <c r="T25" s="52" t="e">
        <f t="shared" si="9"/>
        <v>#NUM!</v>
      </c>
      <c r="U25" s="52" t="e">
        <f t="shared" si="10"/>
        <v>#N/A</v>
      </c>
      <c r="V25" s="52" t="e">
        <f t="shared" si="11"/>
        <v>#NUM!</v>
      </c>
      <c r="W25" s="52" t="e">
        <f t="shared" si="12"/>
        <v>#NUM!</v>
      </c>
      <c r="X25" s="52" t="e">
        <f t="shared" si="13"/>
        <v>#NUM!</v>
      </c>
      <c r="Y25" s="52" t="e">
        <f t="shared" si="14"/>
        <v>#NUM!</v>
      </c>
      <c r="Z25" s="52" t="e">
        <f t="shared" si="15"/>
        <v>#N/A</v>
      </c>
      <c r="AA25" s="52" t="e">
        <f t="shared" si="16"/>
        <v>#NUM!</v>
      </c>
      <c r="AB25" s="52" t="e">
        <f t="shared" si="17"/>
        <v>#NUM!</v>
      </c>
      <c r="AC25" s="52" t="e">
        <f t="shared" si="18"/>
        <v>#NUM!</v>
      </c>
      <c r="AD25" s="52" t="e">
        <f t="shared" si="19"/>
        <v>#NUM!</v>
      </c>
      <c r="AE25" s="52" t="e">
        <f t="shared" si="20"/>
        <v>#NUM!</v>
      </c>
      <c r="AF25" s="52" t="e">
        <f t="shared" si="21"/>
        <v>#N/A</v>
      </c>
      <c r="AG25" s="52" t="e">
        <f t="shared" si="22"/>
        <v>#NUM!</v>
      </c>
      <c r="AH25" s="52" t="e">
        <f t="shared" si="23"/>
        <v>#NUM!</v>
      </c>
      <c r="AI25" s="52" t="e">
        <f t="shared" si="24"/>
        <v>#NUM!</v>
      </c>
      <c r="AJ25" s="52" t="e">
        <f t="shared" si="25"/>
        <v>#N/A</v>
      </c>
    </row>
    <row r="26" spans="1:36" ht="12.95" customHeight="1" x14ac:dyDescent="0.15">
      <c r="A26" s="51"/>
      <c r="B26" s="77"/>
      <c r="C26" s="77"/>
      <c r="D26" s="51"/>
      <c r="E26" s="51"/>
      <c r="F26" s="4" t="str">
        <f t="shared" si="0"/>
        <v/>
      </c>
      <c r="G26" s="47"/>
      <c r="H26" s="51"/>
      <c r="I26" s="51"/>
      <c r="J26" s="1" t="s">
        <v>15</v>
      </c>
      <c r="K26" s="52" t="e">
        <f t="shared" si="1"/>
        <v>#NUM!</v>
      </c>
      <c r="L26" s="52" t="e">
        <f t="shared" si="2"/>
        <v>#NUM!</v>
      </c>
      <c r="M26" s="52" t="e">
        <f t="shared" si="3"/>
        <v>#NUM!</v>
      </c>
      <c r="N26" s="52" t="e">
        <f t="shared" si="4"/>
        <v>#NUM!</v>
      </c>
      <c r="O26" s="52" t="e">
        <f t="shared" si="5"/>
        <v>#NUM!</v>
      </c>
      <c r="P26" s="52" t="e">
        <f t="shared" si="26"/>
        <v>#N/A</v>
      </c>
      <c r="Q26" s="52" t="e">
        <f t="shared" si="6"/>
        <v>#NUM!</v>
      </c>
      <c r="R26" s="52" t="e">
        <f t="shared" si="7"/>
        <v>#NUM!</v>
      </c>
      <c r="S26" s="52" t="e">
        <f t="shared" si="8"/>
        <v>#NUM!</v>
      </c>
      <c r="T26" s="52" t="e">
        <f t="shared" si="9"/>
        <v>#NUM!</v>
      </c>
      <c r="U26" s="52" t="e">
        <f t="shared" si="10"/>
        <v>#N/A</v>
      </c>
      <c r="V26" s="52" t="e">
        <f t="shared" si="11"/>
        <v>#NUM!</v>
      </c>
      <c r="W26" s="52" t="e">
        <f t="shared" si="12"/>
        <v>#NUM!</v>
      </c>
      <c r="X26" s="52" t="e">
        <f t="shared" si="13"/>
        <v>#NUM!</v>
      </c>
      <c r="Y26" s="52" t="e">
        <f t="shared" si="14"/>
        <v>#NUM!</v>
      </c>
      <c r="Z26" s="52" t="e">
        <f t="shared" si="15"/>
        <v>#N/A</v>
      </c>
      <c r="AA26" s="52" t="e">
        <f t="shared" si="16"/>
        <v>#NUM!</v>
      </c>
      <c r="AB26" s="52" t="e">
        <f t="shared" si="17"/>
        <v>#NUM!</v>
      </c>
      <c r="AC26" s="52" t="e">
        <f t="shared" si="18"/>
        <v>#NUM!</v>
      </c>
      <c r="AD26" s="52" t="e">
        <f t="shared" si="19"/>
        <v>#NUM!</v>
      </c>
      <c r="AE26" s="52" t="e">
        <f t="shared" si="20"/>
        <v>#NUM!</v>
      </c>
      <c r="AF26" s="52" t="e">
        <f t="shared" si="21"/>
        <v>#N/A</v>
      </c>
      <c r="AG26" s="52" t="e">
        <f t="shared" si="22"/>
        <v>#NUM!</v>
      </c>
      <c r="AH26" s="52" t="e">
        <f t="shared" si="23"/>
        <v>#NUM!</v>
      </c>
      <c r="AI26" s="52" t="e">
        <f t="shared" si="24"/>
        <v>#NUM!</v>
      </c>
      <c r="AJ26" s="52" t="e">
        <f t="shared" si="25"/>
        <v>#N/A</v>
      </c>
    </row>
    <row r="27" spans="1:36" ht="12.95" customHeight="1" x14ac:dyDescent="0.15">
      <c r="A27" s="51"/>
      <c r="B27" s="77"/>
      <c r="C27" s="77"/>
      <c r="D27" s="51"/>
      <c r="E27" s="51"/>
      <c r="F27" s="4" t="str">
        <f t="shared" si="0"/>
        <v/>
      </c>
      <c r="G27" s="47"/>
      <c r="H27" s="51"/>
      <c r="I27" s="51"/>
      <c r="J27" s="1" t="s">
        <v>15</v>
      </c>
      <c r="K27" s="52" t="e">
        <f t="shared" si="1"/>
        <v>#NUM!</v>
      </c>
      <c r="L27" s="52" t="e">
        <f t="shared" si="2"/>
        <v>#NUM!</v>
      </c>
      <c r="M27" s="52" t="e">
        <f t="shared" si="3"/>
        <v>#NUM!</v>
      </c>
      <c r="N27" s="52" t="e">
        <f t="shared" si="4"/>
        <v>#NUM!</v>
      </c>
      <c r="O27" s="52" t="e">
        <f t="shared" si="5"/>
        <v>#NUM!</v>
      </c>
      <c r="P27" s="52" t="e">
        <f t="shared" si="26"/>
        <v>#N/A</v>
      </c>
      <c r="Q27" s="52" t="e">
        <f t="shared" si="6"/>
        <v>#NUM!</v>
      </c>
      <c r="R27" s="52" t="e">
        <f t="shared" si="7"/>
        <v>#NUM!</v>
      </c>
      <c r="S27" s="52" t="e">
        <f t="shared" si="8"/>
        <v>#NUM!</v>
      </c>
      <c r="T27" s="52" t="e">
        <f t="shared" si="9"/>
        <v>#NUM!</v>
      </c>
      <c r="U27" s="52" t="e">
        <f t="shared" si="10"/>
        <v>#N/A</v>
      </c>
      <c r="V27" s="52" t="e">
        <f t="shared" si="11"/>
        <v>#NUM!</v>
      </c>
      <c r="W27" s="52" t="e">
        <f t="shared" si="12"/>
        <v>#NUM!</v>
      </c>
      <c r="X27" s="52" t="e">
        <f t="shared" si="13"/>
        <v>#NUM!</v>
      </c>
      <c r="Y27" s="52" t="e">
        <f t="shared" si="14"/>
        <v>#NUM!</v>
      </c>
      <c r="Z27" s="52" t="e">
        <f t="shared" si="15"/>
        <v>#N/A</v>
      </c>
      <c r="AA27" s="52" t="e">
        <f t="shared" si="16"/>
        <v>#NUM!</v>
      </c>
      <c r="AB27" s="52" t="e">
        <f t="shared" si="17"/>
        <v>#NUM!</v>
      </c>
      <c r="AC27" s="52" t="e">
        <f t="shared" si="18"/>
        <v>#NUM!</v>
      </c>
      <c r="AD27" s="52" t="e">
        <f t="shared" si="19"/>
        <v>#NUM!</v>
      </c>
      <c r="AE27" s="52" t="e">
        <f t="shared" si="20"/>
        <v>#NUM!</v>
      </c>
      <c r="AF27" s="52" t="e">
        <f t="shared" si="21"/>
        <v>#N/A</v>
      </c>
      <c r="AG27" s="52" t="e">
        <f t="shared" si="22"/>
        <v>#NUM!</v>
      </c>
      <c r="AH27" s="52" t="e">
        <f t="shared" si="23"/>
        <v>#NUM!</v>
      </c>
      <c r="AI27" s="52" t="e">
        <f t="shared" si="24"/>
        <v>#NUM!</v>
      </c>
      <c r="AJ27" s="52" t="e">
        <f t="shared" si="25"/>
        <v>#N/A</v>
      </c>
    </row>
    <row r="28" spans="1:36" ht="12.95" customHeight="1" x14ac:dyDescent="0.15">
      <c r="A28" s="51"/>
      <c r="B28" s="77"/>
      <c r="C28" s="77"/>
      <c r="D28" s="51"/>
      <c r="E28" s="51"/>
      <c r="F28" s="4" t="str">
        <f t="shared" si="0"/>
        <v/>
      </c>
      <c r="G28" s="47"/>
      <c r="H28" s="51"/>
      <c r="I28" s="51"/>
      <c r="J28" s="1" t="s">
        <v>15</v>
      </c>
      <c r="K28" s="52" t="e">
        <f t="shared" si="1"/>
        <v>#NUM!</v>
      </c>
      <c r="L28" s="52" t="e">
        <f t="shared" si="2"/>
        <v>#NUM!</v>
      </c>
      <c r="M28" s="52" t="e">
        <f t="shared" si="3"/>
        <v>#NUM!</v>
      </c>
      <c r="N28" s="8" t="e">
        <f t="shared" si="4"/>
        <v>#NUM!</v>
      </c>
      <c r="O28" s="52" t="e">
        <f t="shared" si="5"/>
        <v>#NUM!</v>
      </c>
      <c r="P28" s="52" t="e">
        <f t="shared" si="26"/>
        <v>#N/A</v>
      </c>
      <c r="Q28" s="52" t="e">
        <f t="shared" si="6"/>
        <v>#NUM!</v>
      </c>
      <c r="R28" s="52" t="e">
        <f t="shared" si="7"/>
        <v>#NUM!</v>
      </c>
      <c r="S28" s="52" t="e">
        <f t="shared" si="8"/>
        <v>#NUM!</v>
      </c>
      <c r="T28" s="52" t="e">
        <f t="shared" si="9"/>
        <v>#NUM!</v>
      </c>
      <c r="U28" s="52" t="e">
        <f t="shared" si="10"/>
        <v>#N/A</v>
      </c>
      <c r="V28" s="52" t="e">
        <f t="shared" si="11"/>
        <v>#NUM!</v>
      </c>
      <c r="W28" s="52" t="e">
        <f t="shared" si="12"/>
        <v>#NUM!</v>
      </c>
      <c r="X28" s="52" t="e">
        <f t="shared" si="13"/>
        <v>#NUM!</v>
      </c>
      <c r="Y28" s="52" t="e">
        <f t="shared" si="14"/>
        <v>#NUM!</v>
      </c>
      <c r="Z28" s="52" t="e">
        <f t="shared" si="15"/>
        <v>#N/A</v>
      </c>
      <c r="AA28" s="52" t="e">
        <f t="shared" si="16"/>
        <v>#NUM!</v>
      </c>
      <c r="AB28" s="52" t="e">
        <f t="shared" si="17"/>
        <v>#NUM!</v>
      </c>
      <c r="AC28" s="52" t="e">
        <f t="shared" si="18"/>
        <v>#NUM!</v>
      </c>
      <c r="AD28" s="52" t="e">
        <f t="shared" si="19"/>
        <v>#NUM!</v>
      </c>
      <c r="AE28" s="52" t="e">
        <f t="shared" si="20"/>
        <v>#NUM!</v>
      </c>
      <c r="AF28" s="52" t="e">
        <f t="shared" si="21"/>
        <v>#N/A</v>
      </c>
      <c r="AG28" s="52" t="e">
        <f t="shared" si="22"/>
        <v>#NUM!</v>
      </c>
      <c r="AH28" s="52" t="e">
        <f t="shared" si="23"/>
        <v>#NUM!</v>
      </c>
      <c r="AI28" s="52" t="e">
        <f t="shared" si="24"/>
        <v>#NUM!</v>
      </c>
      <c r="AJ28" s="52" t="e">
        <f t="shared" si="25"/>
        <v>#N/A</v>
      </c>
    </row>
    <row r="29" spans="1:36" ht="12.95" customHeight="1" x14ac:dyDescent="0.15">
      <c r="A29" s="51"/>
      <c r="B29" s="77"/>
      <c r="C29" s="77"/>
      <c r="D29" s="51"/>
      <c r="E29" s="51"/>
      <c r="F29" s="4" t="str">
        <f t="shared" si="0"/>
        <v/>
      </c>
      <c r="G29" s="47"/>
      <c r="H29" s="51"/>
      <c r="I29" s="51"/>
      <c r="J29" s="1" t="s">
        <v>15</v>
      </c>
      <c r="K29" s="52" t="e">
        <f t="shared" si="1"/>
        <v>#NUM!</v>
      </c>
      <c r="L29" s="52" t="e">
        <f t="shared" si="2"/>
        <v>#NUM!</v>
      </c>
      <c r="M29" s="52" t="e">
        <f t="shared" si="3"/>
        <v>#NUM!</v>
      </c>
      <c r="N29" s="52" t="e">
        <f t="shared" si="4"/>
        <v>#NUM!</v>
      </c>
      <c r="O29" s="52" t="e">
        <f t="shared" si="5"/>
        <v>#NUM!</v>
      </c>
      <c r="P29" s="52" t="e">
        <f t="shared" si="26"/>
        <v>#N/A</v>
      </c>
      <c r="Q29" s="52" t="e">
        <f t="shared" si="6"/>
        <v>#NUM!</v>
      </c>
      <c r="R29" s="52" t="e">
        <f t="shared" si="7"/>
        <v>#NUM!</v>
      </c>
      <c r="S29" s="52" t="e">
        <f t="shared" si="8"/>
        <v>#NUM!</v>
      </c>
      <c r="T29" s="52" t="e">
        <f t="shared" si="9"/>
        <v>#NUM!</v>
      </c>
      <c r="U29" s="52" t="e">
        <f t="shared" si="10"/>
        <v>#N/A</v>
      </c>
      <c r="V29" s="52" t="e">
        <f t="shared" si="11"/>
        <v>#NUM!</v>
      </c>
      <c r="W29" s="52" t="e">
        <f t="shared" si="12"/>
        <v>#NUM!</v>
      </c>
      <c r="X29" s="52" t="e">
        <f t="shared" si="13"/>
        <v>#NUM!</v>
      </c>
      <c r="Y29" s="52" t="e">
        <f t="shared" si="14"/>
        <v>#NUM!</v>
      </c>
      <c r="Z29" s="52" t="e">
        <f t="shared" si="15"/>
        <v>#N/A</v>
      </c>
      <c r="AA29" s="52" t="e">
        <f t="shared" si="16"/>
        <v>#NUM!</v>
      </c>
      <c r="AB29" s="52" t="e">
        <f t="shared" si="17"/>
        <v>#NUM!</v>
      </c>
      <c r="AC29" s="52" t="e">
        <f t="shared" si="18"/>
        <v>#NUM!</v>
      </c>
      <c r="AD29" s="52" t="e">
        <f t="shared" si="19"/>
        <v>#NUM!</v>
      </c>
      <c r="AE29" s="52" t="e">
        <f t="shared" si="20"/>
        <v>#NUM!</v>
      </c>
      <c r="AF29" s="52" t="e">
        <f t="shared" si="21"/>
        <v>#N/A</v>
      </c>
      <c r="AG29" s="52" t="e">
        <f t="shared" si="22"/>
        <v>#NUM!</v>
      </c>
      <c r="AH29" s="52" t="e">
        <f t="shared" si="23"/>
        <v>#NUM!</v>
      </c>
      <c r="AI29" s="52" t="e">
        <f t="shared" si="24"/>
        <v>#NUM!</v>
      </c>
      <c r="AJ29" s="52" t="e">
        <f t="shared" si="25"/>
        <v>#N/A</v>
      </c>
    </row>
    <row r="30" spans="1:36" ht="12.95" customHeight="1" x14ac:dyDescent="0.15">
      <c r="A30" s="51"/>
      <c r="B30" s="77"/>
      <c r="C30" s="77"/>
      <c r="D30" s="51"/>
      <c r="E30" s="51"/>
      <c r="F30" s="4" t="str">
        <f t="shared" si="0"/>
        <v/>
      </c>
      <c r="G30" s="47"/>
      <c r="H30" s="51"/>
      <c r="I30" s="51"/>
      <c r="J30" s="1" t="s">
        <v>15</v>
      </c>
      <c r="K30" s="52" t="e">
        <f t="shared" si="1"/>
        <v>#NUM!</v>
      </c>
      <c r="L30" s="52" t="e">
        <f t="shared" si="2"/>
        <v>#NUM!</v>
      </c>
      <c r="M30" s="52" t="e">
        <f t="shared" si="3"/>
        <v>#NUM!</v>
      </c>
      <c r="N30" s="52" t="e">
        <f t="shared" si="4"/>
        <v>#NUM!</v>
      </c>
      <c r="O30" s="52" t="e">
        <f t="shared" si="5"/>
        <v>#NUM!</v>
      </c>
      <c r="P30" s="52" t="e">
        <f t="shared" si="26"/>
        <v>#N/A</v>
      </c>
      <c r="Q30" s="52" t="e">
        <f t="shared" si="6"/>
        <v>#NUM!</v>
      </c>
      <c r="R30" s="52" t="e">
        <f t="shared" si="7"/>
        <v>#NUM!</v>
      </c>
      <c r="S30" s="52" t="e">
        <f t="shared" si="8"/>
        <v>#NUM!</v>
      </c>
      <c r="T30" s="52" t="e">
        <f t="shared" si="9"/>
        <v>#NUM!</v>
      </c>
      <c r="U30" s="52" t="e">
        <f t="shared" si="10"/>
        <v>#N/A</v>
      </c>
      <c r="V30" s="52" t="e">
        <f t="shared" si="11"/>
        <v>#NUM!</v>
      </c>
      <c r="W30" s="52" t="e">
        <f t="shared" si="12"/>
        <v>#NUM!</v>
      </c>
      <c r="X30" s="52" t="e">
        <f t="shared" si="13"/>
        <v>#NUM!</v>
      </c>
      <c r="Y30" s="52" t="e">
        <f t="shared" si="14"/>
        <v>#NUM!</v>
      </c>
      <c r="Z30" s="52" t="e">
        <f t="shared" si="15"/>
        <v>#N/A</v>
      </c>
      <c r="AA30" s="52" t="e">
        <f t="shared" si="16"/>
        <v>#NUM!</v>
      </c>
      <c r="AB30" s="52" t="e">
        <f t="shared" si="17"/>
        <v>#NUM!</v>
      </c>
      <c r="AC30" s="52" t="e">
        <f t="shared" si="18"/>
        <v>#NUM!</v>
      </c>
      <c r="AD30" s="52" t="e">
        <f t="shared" si="19"/>
        <v>#NUM!</v>
      </c>
      <c r="AE30" s="52" t="e">
        <f t="shared" si="20"/>
        <v>#NUM!</v>
      </c>
      <c r="AF30" s="52" t="e">
        <f t="shared" si="21"/>
        <v>#N/A</v>
      </c>
      <c r="AG30" s="52" t="e">
        <f t="shared" si="22"/>
        <v>#NUM!</v>
      </c>
      <c r="AH30" s="52" t="e">
        <f t="shared" si="23"/>
        <v>#NUM!</v>
      </c>
      <c r="AI30" s="52" t="e">
        <f t="shared" si="24"/>
        <v>#NUM!</v>
      </c>
      <c r="AJ30" s="52" t="e">
        <f t="shared" si="25"/>
        <v>#N/A</v>
      </c>
    </row>
    <row r="31" spans="1:36" ht="12.95" customHeight="1" x14ac:dyDescent="0.15">
      <c r="A31" s="51"/>
      <c r="B31" s="77"/>
      <c r="C31" s="77"/>
      <c r="D31" s="51"/>
      <c r="E31" s="51"/>
      <c r="F31" s="4" t="str">
        <f t="shared" si="0"/>
        <v/>
      </c>
      <c r="G31" s="47"/>
      <c r="H31" s="51"/>
      <c r="I31" s="51"/>
      <c r="J31" s="1" t="s">
        <v>15</v>
      </c>
      <c r="K31" s="52" t="e">
        <f t="shared" si="1"/>
        <v>#NUM!</v>
      </c>
      <c r="L31" s="52" t="e">
        <f t="shared" si="2"/>
        <v>#NUM!</v>
      </c>
      <c r="M31" s="52" t="e">
        <f t="shared" si="3"/>
        <v>#NUM!</v>
      </c>
      <c r="N31" s="52" t="e">
        <f t="shared" si="4"/>
        <v>#NUM!</v>
      </c>
      <c r="O31" s="52" t="e">
        <f t="shared" si="5"/>
        <v>#NUM!</v>
      </c>
      <c r="P31" s="52" t="e">
        <f t="shared" si="26"/>
        <v>#N/A</v>
      </c>
      <c r="Q31" s="52" t="e">
        <f t="shared" si="6"/>
        <v>#NUM!</v>
      </c>
      <c r="R31" s="52" t="e">
        <f t="shared" si="7"/>
        <v>#NUM!</v>
      </c>
      <c r="S31" s="52" t="e">
        <f t="shared" si="8"/>
        <v>#NUM!</v>
      </c>
      <c r="T31" s="52" t="e">
        <f t="shared" si="9"/>
        <v>#NUM!</v>
      </c>
      <c r="U31" s="52" t="e">
        <f t="shared" si="10"/>
        <v>#N/A</v>
      </c>
      <c r="V31" s="52" t="e">
        <f t="shared" si="11"/>
        <v>#NUM!</v>
      </c>
      <c r="W31" s="52" t="e">
        <f t="shared" si="12"/>
        <v>#NUM!</v>
      </c>
      <c r="X31" s="52" t="e">
        <f t="shared" si="13"/>
        <v>#NUM!</v>
      </c>
      <c r="Y31" s="52" t="e">
        <f t="shared" si="14"/>
        <v>#NUM!</v>
      </c>
      <c r="Z31" s="52" t="e">
        <f t="shared" si="15"/>
        <v>#N/A</v>
      </c>
      <c r="AA31" s="52" t="e">
        <f t="shared" si="16"/>
        <v>#NUM!</v>
      </c>
      <c r="AB31" s="52" t="e">
        <f t="shared" si="17"/>
        <v>#NUM!</v>
      </c>
      <c r="AC31" s="52" t="e">
        <f t="shared" si="18"/>
        <v>#NUM!</v>
      </c>
      <c r="AD31" s="52" t="e">
        <f t="shared" si="19"/>
        <v>#NUM!</v>
      </c>
      <c r="AE31" s="52" t="e">
        <f t="shared" si="20"/>
        <v>#NUM!</v>
      </c>
      <c r="AF31" s="52" t="e">
        <f t="shared" si="21"/>
        <v>#N/A</v>
      </c>
      <c r="AG31" s="52" t="e">
        <f t="shared" si="22"/>
        <v>#NUM!</v>
      </c>
      <c r="AH31" s="52" t="e">
        <f t="shared" si="23"/>
        <v>#NUM!</v>
      </c>
      <c r="AI31" s="52" t="e">
        <f t="shared" si="24"/>
        <v>#NUM!</v>
      </c>
      <c r="AJ31" s="52" t="e">
        <f t="shared" si="25"/>
        <v>#N/A</v>
      </c>
    </row>
    <row r="32" spans="1:36" ht="12.95" customHeight="1" x14ac:dyDescent="0.15">
      <c r="A32" s="51"/>
      <c r="B32" s="77"/>
      <c r="C32" s="77"/>
      <c r="D32" s="51"/>
      <c r="E32" s="51"/>
      <c r="F32" s="4" t="str">
        <f t="shared" si="0"/>
        <v/>
      </c>
      <c r="G32" s="51"/>
      <c r="H32" s="51"/>
      <c r="I32" s="51"/>
      <c r="J32" s="1" t="s">
        <v>15</v>
      </c>
      <c r="K32" s="52" t="e">
        <f t="shared" si="1"/>
        <v>#NUM!</v>
      </c>
      <c r="L32" s="52" t="e">
        <f t="shared" si="2"/>
        <v>#NUM!</v>
      </c>
      <c r="M32" s="52" t="e">
        <f t="shared" si="3"/>
        <v>#NUM!</v>
      </c>
      <c r="N32" s="52" t="e">
        <f t="shared" si="4"/>
        <v>#NUM!</v>
      </c>
      <c r="O32" s="52" t="e">
        <f t="shared" si="5"/>
        <v>#NUM!</v>
      </c>
      <c r="P32" s="52" t="e">
        <f t="shared" si="26"/>
        <v>#N/A</v>
      </c>
      <c r="Q32" s="52" t="e">
        <f t="shared" si="6"/>
        <v>#NUM!</v>
      </c>
      <c r="R32" s="52" t="e">
        <f t="shared" si="7"/>
        <v>#NUM!</v>
      </c>
      <c r="S32" s="52" t="e">
        <f t="shared" si="8"/>
        <v>#NUM!</v>
      </c>
      <c r="T32" s="52" t="e">
        <f t="shared" si="9"/>
        <v>#NUM!</v>
      </c>
      <c r="U32" s="52" t="e">
        <f t="shared" si="10"/>
        <v>#N/A</v>
      </c>
      <c r="V32" s="52" t="e">
        <f t="shared" si="11"/>
        <v>#NUM!</v>
      </c>
      <c r="W32" s="52" t="e">
        <f t="shared" si="12"/>
        <v>#NUM!</v>
      </c>
      <c r="X32" s="52" t="e">
        <f t="shared" si="13"/>
        <v>#NUM!</v>
      </c>
      <c r="Y32" s="52" t="e">
        <f t="shared" si="14"/>
        <v>#NUM!</v>
      </c>
      <c r="Z32" s="52" t="e">
        <f t="shared" si="15"/>
        <v>#N/A</v>
      </c>
      <c r="AA32" s="52" t="e">
        <f t="shared" si="16"/>
        <v>#NUM!</v>
      </c>
      <c r="AB32" s="52" t="e">
        <f t="shared" si="17"/>
        <v>#NUM!</v>
      </c>
      <c r="AC32" s="52" t="e">
        <f t="shared" si="18"/>
        <v>#NUM!</v>
      </c>
      <c r="AD32" s="52" t="e">
        <f t="shared" si="19"/>
        <v>#NUM!</v>
      </c>
      <c r="AE32" s="52" t="e">
        <f t="shared" si="20"/>
        <v>#NUM!</v>
      </c>
      <c r="AF32" s="52" t="e">
        <f t="shared" si="21"/>
        <v>#N/A</v>
      </c>
      <c r="AG32" s="52" t="e">
        <f t="shared" si="22"/>
        <v>#NUM!</v>
      </c>
      <c r="AH32" s="52" t="e">
        <f t="shared" si="23"/>
        <v>#NUM!</v>
      </c>
      <c r="AI32" s="52" t="e">
        <f t="shared" si="24"/>
        <v>#NUM!</v>
      </c>
      <c r="AJ32" s="52" t="e">
        <f t="shared" si="25"/>
        <v>#N/A</v>
      </c>
    </row>
    <row r="33" spans="1:36" ht="12.95" customHeight="1" x14ac:dyDescent="0.15">
      <c r="A33" s="51"/>
      <c r="B33" s="77"/>
      <c r="C33" s="77"/>
      <c r="D33" s="51"/>
      <c r="E33" s="51"/>
      <c r="F33" s="4" t="str">
        <f t="shared" si="0"/>
        <v/>
      </c>
      <c r="G33" s="51"/>
      <c r="H33" s="51"/>
      <c r="I33" s="51"/>
      <c r="J33" s="1" t="s">
        <v>15</v>
      </c>
      <c r="K33" s="52" t="e">
        <f t="shared" si="1"/>
        <v>#NUM!</v>
      </c>
      <c r="L33" s="52" t="e">
        <f t="shared" si="2"/>
        <v>#NUM!</v>
      </c>
      <c r="M33" s="52" t="e">
        <f t="shared" si="3"/>
        <v>#NUM!</v>
      </c>
      <c r="N33" s="52" t="e">
        <f t="shared" si="4"/>
        <v>#NUM!</v>
      </c>
      <c r="O33" s="52" t="e">
        <f t="shared" si="5"/>
        <v>#NUM!</v>
      </c>
      <c r="P33" s="52" t="e">
        <f t="shared" si="26"/>
        <v>#N/A</v>
      </c>
      <c r="Q33" s="52" t="e">
        <f t="shared" si="6"/>
        <v>#NUM!</v>
      </c>
      <c r="R33" s="52" t="e">
        <f t="shared" si="7"/>
        <v>#NUM!</v>
      </c>
      <c r="S33" s="52" t="e">
        <f t="shared" si="8"/>
        <v>#NUM!</v>
      </c>
      <c r="T33" s="52" t="e">
        <f t="shared" si="9"/>
        <v>#NUM!</v>
      </c>
      <c r="U33" s="52" t="e">
        <f t="shared" si="10"/>
        <v>#N/A</v>
      </c>
      <c r="V33" s="52" t="e">
        <f t="shared" si="11"/>
        <v>#NUM!</v>
      </c>
      <c r="W33" s="52" t="e">
        <f t="shared" si="12"/>
        <v>#NUM!</v>
      </c>
      <c r="X33" s="52" t="e">
        <f t="shared" si="13"/>
        <v>#NUM!</v>
      </c>
      <c r="Y33" s="52" t="e">
        <f t="shared" si="14"/>
        <v>#NUM!</v>
      </c>
      <c r="Z33" s="52" t="e">
        <f t="shared" si="15"/>
        <v>#N/A</v>
      </c>
      <c r="AA33" s="52" t="e">
        <f t="shared" si="16"/>
        <v>#NUM!</v>
      </c>
      <c r="AB33" s="52" t="e">
        <f t="shared" si="17"/>
        <v>#NUM!</v>
      </c>
      <c r="AC33" s="52" t="e">
        <f t="shared" si="18"/>
        <v>#NUM!</v>
      </c>
      <c r="AD33" s="52" t="e">
        <f t="shared" si="19"/>
        <v>#NUM!</v>
      </c>
      <c r="AE33" s="52" t="e">
        <f t="shared" si="20"/>
        <v>#NUM!</v>
      </c>
      <c r="AF33" s="52" t="e">
        <f t="shared" si="21"/>
        <v>#N/A</v>
      </c>
      <c r="AG33" s="52" t="e">
        <f t="shared" si="22"/>
        <v>#NUM!</v>
      </c>
      <c r="AH33" s="52" t="e">
        <f t="shared" si="23"/>
        <v>#NUM!</v>
      </c>
      <c r="AI33" s="52" t="e">
        <f t="shared" si="24"/>
        <v>#NUM!</v>
      </c>
      <c r="AJ33" s="52" t="e">
        <f t="shared" si="25"/>
        <v>#N/A</v>
      </c>
    </row>
    <row r="34" spans="1:36" ht="12.95" customHeight="1" x14ac:dyDescent="0.15">
      <c r="A34" s="51"/>
      <c r="B34" s="77"/>
      <c r="C34" s="77"/>
      <c r="D34" s="51"/>
      <c r="E34" s="51"/>
      <c r="F34" s="4" t="str">
        <f t="shared" si="0"/>
        <v/>
      </c>
      <c r="G34" s="51"/>
      <c r="H34" s="51"/>
      <c r="I34" s="51"/>
      <c r="K34" s="52" t="e">
        <f t="shared" si="1"/>
        <v>#NUM!</v>
      </c>
      <c r="L34" s="52" t="e">
        <f t="shared" si="2"/>
        <v>#NUM!</v>
      </c>
      <c r="M34" s="52" t="e">
        <f t="shared" si="3"/>
        <v>#NUM!</v>
      </c>
      <c r="N34" s="52" t="e">
        <f t="shared" si="4"/>
        <v>#NUM!</v>
      </c>
      <c r="O34" s="52" t="e">
        <f t="shared" si="5"/>
        <v>#NUM!</v>
      </c>
      <c r="P34" s="52" t="e">
        <f t="shared" si="26"/>
        <v>#N/A</v>
      </c>
      <c r="Q34" s="52" t="e">
        <f t="shared" si="6"/>
        <v>#NUM!</v>
      </c>
      <c r="R34" s="52" t="e">
        <f t="shared" si="7"/>
        <v>#NUM!</v>
      </c>
      <c r="S34" s="52" t="e">
        <f t="shared" si="8"/>
        <v>#NUM!</v>
      </c>
      <c r="T34" s="52" t="e">
        <f t="shared" si="9"/>
        <v>#NUM!</v>
      </c>
      <c r="U34" s="52" t="e">
        <f t="shared" si="10"/>
        <v>#N/A</v>
      </c>
      <c r="V34" s="52" t="e">
        <f t="shared" si="11"/>
        <v>#NUM!</v>
      </c>
      <c r="W34" s="52" t="e">
        <f t="shared" si="12"/>
        <v>#NUM!</v>
      </c>
      <c r="X34" s="52" t="e">
        <f t="shared" si="13"/>
        <v>#NUM!</v>
      </c>
      <c r="Y34" s="52" t="e">
        <f t="shared" si="14"/>
        <v>#NUM!</v>
      </c>
      <c r="Z34" s="52" t="e">
        <f t="shared" si="15"/>
        <v>#N/A</v>
      </c>
      <c r="AA34" s="52" t="e">
        <f t="shared" si="16"/>
        <v>#NUM!</v>
      </c>
      <c r="AB34" s="52" t="e">
        <f t="shared" si="17"/>
        <v>#NUM!</v>
      </c>
      <c r="AC34" s="52" t="e">
        <f t="shared" si="18"/>
        <v>#NUM!</v>
      </c>
      <c r="AD34" s="52" t="e">
        <f t="shared" si="19"/>
        <v>#NUM!</v>
      </c>
      <c r="AE34" s="52" t="e">
        <f t="shared" si="20"/>
        <v>#NUM!</v>
      </c>
      <c r="AF34" s="52" t="e">
        <f t="shared" si="21"/>
        <v>#N/A</v>
      </c>
      <c r="AG34" s="52" t="e">
        <f t="shared" si="22"/>
        <v>#NUM!</v>
      </c>
      <c r="AH34" s="52" t="e">
        <f t="shared" si="23"/>
        <v>#NUM!</v>
      </c>
      <c r="AI34" s="52" t="e">
        <f t="shared" si="24"/>
        <v>#NUM!</v>
      </c>
      <c r="AJ34" s="52" t="e">
        <f t="shared" si="25"/>
        <v>#N/A</v>
      </c>
    </row>
    <row r="35" spans="1:36" ht="12.95" customHeight="1" x14ac:dyDescent="0.15">
      <c r="A35" s="51"/>
      <c r="B35" s="77"/>
      <c r="C35" s="77"/>
      <c r="D35" s="51"/>
      <c r="E35" s="51"/>
      <c r="F35" s="4" t="str">
        <f t="shared" si="0"/>
        <v/>
      </c>
      <c r="G35" s="51"/>
      <c r="H35" s="51"/>
      <c r="I35" s="51"/>
      <c r="K35" s="52" t="e">
        <f t="shared" si="1"/>
        <v>#NUM!</v>
      </c>
      <c r="L35" s="52" t="e">
        <f t="shared" si="2"/>
        <v>#NUM!</v>
      </c>
      <c r="M35" s="52" t="e">
        <f t="shared" si="3"/>
        <v>#NUM!</v>
      </c>
      <c r="N35" s="52" t="e">
        <f t="shared" si="4"/>
        <v>#NUM!</v>
      </c>
      <c r="O35" s="52" t="e">
        <f t="shared" si="5"/>
        <v>#NUM!</v>
      </c>
      <c r="P35" s="52" t="e">
        <f t="shared" si="26"/>
        <v>#N/A</v>
      </c>
      <c r="Q35" s="52" t="e">
        <f t="shared" si="6"/>
        <v>#NUM!</v>
      </c>
      <c r="R35" s="52" t="e">
        <f t="shared" si="7"/>
        <v>#NUM!</v>
      </c>
      <c r="S35" s="52" t="e">
        <f t="shared" si="8"/>
        <v>#NUM!</v>
      </c>
      <c r="T35" s="52" t="e">
        <f t="shared" si="9"/>
        <v>#NUM!</v>
      </c>
      <c r="U35" s="52" t="e">
        <f t="shared" si="10"/>
        <v>#N/A</v>
      </c>
      <c r="V35" s="52" t="e">
        <f t="shared" si="11"/>
        <v>#NUM!</v>
      </c>
      <c r="W35" s="52" t="e">
        <f t="shared" si="12"/>
        <v>#NUM!</v>
      </c>
      <c r="X35" s="52" t="e">
        <f t="shared" si="13"/>
        <v>#NUM!</v>
      </c>
      <c r="Y35" s="52" t="e">
        <f t="shared" si="14"/>
        <v>#NUM!</v>
      </c>
      <c r="Z35" s="52" t="e">
        <f t="shared" si="15"/>
        <v>#N/A</v>
      </c>
      <c r="AA35" s="52" t="e">
        <f t="shared" si="16"/>
        <v>#NUM!</v>
      </c>
      <c r="AB35" s="52" t="e">
        <f t="shared" si="17"/>
        <v>#NUM!</v>
      </c>
      <c r="AC35" s="52" t="e">
        <f t="shared" si="18"/>
        <v>#NUM!</v>
      </c>
      <c r="AD35" s="52" t="e">
        <f t="shared" si="19"/>
        <v>#NUM!</v>
      </c>
      <c r="AE35" s="52" t="e">
        <f t="shared" si="20"/>
        <v>#NUM!</v>
      </c>
      <c r="AF35" s="52" t="e">
        <f t="shared" si="21"/>
        <v>#N/A</v>
      </c>
      <c r="AG35" s="52" t="e">
        <f t="shared" si="22"/>
        <v>#NUM!</v>
      </c>
      <c r="AH35" s="52" t="e">
        <f t="shared" si="23"/>
        <v>#NUM!</v>
      </c>
      <c r="AI35" s="52" t="e">
        <f t="shared" si="24"/>
        <v>#NUM!</v>
      </c>
      <c r="AJ35" s="52" t="e">
        <f t="shared" si="25"/>
        <v>#N/A</v>
      </c>
    </row>
    <row r="36" spans="1:36" ht="12.95" customHeight="1" x14ac:dyDescent="0.15">
      <c r="A36" s="51"/>
      <c r="B36" s="77"/>
      <c r="C36" s="77"/>
      <c r="D36" s="51"/>
      <c r="E36" s="51"/>
      <c r="F36" s="4" t="str">
        <f t="shared" si="0"/>
        <v/>
      </c>
      <c r="G36" s="51"/>
      <c r="H36" s="51"/>
      <c r="I36" s="51"/>
      <c r="K36" s="52" t="e">
        <f t="shared" si="1"/>
        <v>#NUM!</v>
      </c>
      <c r="L36" s="52" t="e">
        <f t="shared" si="2"/>
        <v>#NUM!</v>
      </c>
      <c r="M36" s="52" t="e">
        <f t="shared" si="3"/>
        <v>#NUM!</v>
      </c>
      <c r="N36" s="52" t="e">
        <f t="shared" si="4"/>
        <v>#NUM!</v>
      </c>
      <c r="O36" s="52" t="e">
        <f t="shared" si="5"/>
        <v>#NUM!</v>
      </c>
      <c r="P36" s="52" t="e">
        <f t="shared" si="26"/>
        <v>#N/A</v>
      </c>
      <c r="Q36" s="52" t="e">
        <f t="shared" si="6"/>
        <v>#NUM!</v>
      </c>
      <c r="R36" s="52" t="e">
        <f t="shared" si="7"/>
        <v>#NUM!</v>
      </c>
      <c r="S36" s="52" t="e">
        <f t="shared" si="8"/>
        <v>#NUM!</v>
      </c>
      <c r="T36" s="52" t="e">
        <f t="shared" si="9"/>
        <v>#NUM!</v>
      </c>
      <c r="U36" s="52" t="e">
        <f t="shared" si="10"/>
        <v>#N/A</v>
      </c>
      <c r="V36" s="52" t="e">
        <f t="shared" si="11"/>
        <v>#NUM!</v>
      </c>
      <c r="W36" s="52" t="e">
        <f t="shared" si="12"/>
        <v>#NUM!</v>
      </c>
      <c r="X36" s="52" t="e">
        <f t="shared" si="13"/>
        <v>#NUM!</v>
      </c>
      <c r="Y36" s="52" t="e">
        <f t="shared" si="14"/>
        <v>#NUM!</v>
      </c>
      <c r="Z36" s="52" t="e">
        <f t="shared" si="15"/>
        <v>#N/A</v>
      </c>
      <c r="AA36" s="52" t="e">
        <f t="shared" si="16"/>
        <v>#NUM!</v>
      </c>
      <c r="AB36" s="52" t="e">
        <f t="shared" si="17"/>
        <v>#NUM!</v>
      </c>
      <c r="AC36" s="52" t="e">
        <f t="shared" si="18"/>
        <v>#NUM!</v>
      </c>
      <c r="AD36" s="52" t="e">
        <f t="shared" si="19"/>
        <v>#NUM!</v>
      </c>
      <c r="AE36" s="52" t="e">
        <f t="shared" si="20"/>
        <v>#NUM!</v>
      </c>
      <c r="AF36" s="52" t="e">
        <f t="shared" si="21"/>
        <v>#N/A</v>
      </c>
      <c r="AG36" s="52" t="e">
        <f t="shared" si="22"/>
        <v>#NUM!</v>
      </c>
      <c r="AH36" s="52" t="e">
        <f t="shared" si="23"/>
        <v>#NUM!</v>
      </c>
      <c r="AI36" s="52" t="e">
        <f t="shared" si="24"/>
        <v>#NUM!</v>
      </c>
      <c r="AJ36" s="52" t="e">
        <f t="shared" si="25"/>
        <v>#N/A</v>
      </c>
    </row>
    <row r="37" spans="1:36" ht="12.95" customHeight="1" x14ac:dyDescent="0.15">
      <c r="A37" s="51"/>
      <c r="B37" s="77"/>
      <c r="C37" s="77"/>
      <c r="D37" s="51"/>
      <c r="E37" s="51"/>
      <c r="F37" s="4" t="str">
        <f t="shared" si="0"/>
        <v/>
      </c>
      <c r="G37" s="51"/>
      <c r="H37" s="51"/>
      <c r="I37" s="51"/>
      <c r="K37" s="52" t="e">
        <f t="shared" si="1"/>
        <v>#NUM!</v>
      </c>
      <c r="L37" s="52" t="e">
        <f t="shared" si="2"/>
        <v>#NUM!</v>
      </c>
      <c r="M37" s="52" t="e">
        <f t="shared" si="3"/>
        <v>#NUM!</v>
      </c>
      <c r="N37" s="52" t="e">
        <f t="shared" si="4"/>
        <v>#NUM!</v>
      </c>
      <c r="O37" s="52" t="e">
        <f t="shared" si="5"/>
        <v>#NUM!</v>
      </c>
      <c r="P37" s="52" t="e">
        <f t="shared" si="26"/>
        <v>#N/A</v>
      </c>
      <c r="Q37" s="52" t="e">
        <f t="shared" si="6"/>
        <v>#NUM!</v>
      </c>
      <c r="R37" s="52" t="e">
        <f t="shared" si="7"/>
        <v>#NUM!</v>
      </c>
      <c r="S37" s="52" t="e">
        <f t="shared" si="8"/>
        <v>#NUM!</v>
      </c>
      <c r="T37" s="52" t="e">
        <f t="shared" si="9"/>
        <v>#NUM!</v>
      </c>
      <c r="U37" s="52" t="e">
        <f t="shared" si="10"/>
        <v>#N/A</v>
      </c>
      <c r="V37" s="52" t="e">
        <f t="shared" si="11"/>
        <v>#NUM!</v>
      </c>
      <c r="W37" s="52" t="e">
        <f t="shared" si="12"/>
        <v>#NUM!</v>
      </c>
      <c r="X37" s="52" t="e">
        <f t="shared" si="13"/>
        <v>#NUM!</v>
      </c>
      <c r="Y37" s="52" t="e">
        <f t="shared" si="14"/>
        <v>#NUM!</v>
      </c>
      <c r="Z37" s="52" t="e">
        <f t="shared" si="15"/>
        <v>#N/A</v>
      </c>
      <c r="AA37" s="52" t="e">
        <f t="shared" si="16"/>
        <v>#NUM!</v>
      </c>
      <c r="AB37" s="52" t="e">
        <f t="shared" si="17"/>
        <v>#NUM!</v>
      </c>
      <c r="AC37" s="52" t="e">
        <f t="shared" si="18"/>
        <v>#NUM!</v>
      </c>
      <c r="AD37" s="52" t="e">
        <f t="shared" si="19"/>
        <v>#NUM!</v>
      </c>
      <c r="AE37" s="52" t="e">
        <f t="shared" si="20"/>
        <v>#NUM!</v>
      </c>
      <c r="AF37" s="52" t="e">
        <f t="shared" si="21"/>
        <v>#N/A</v>
      </c>
      <c r="AG37" s="52" t="e">
        <f t="shared" si="22"/>
        <v>#NUM!</v>
      </c>
      <c r="AH37" s="52" t="e">
        <f t="shared" si="23"/>
        <v>#NUM!</v>
      </c>
      <c r="AI37" s="52" t="e">
        <f t="shared" si="24"/>
        <v>#NUM!</v>
      </c>
      <c r="AJ37" s="52" t="e">
        <f t="shared" si="25"/>
        <v>#N/A</v>
      </c>
    </row>
    <row r="38" spans="1:36" ht="12.95" customHeight="1" x14ac:dyDescent="0.15">
      <c r="A38" s="51"/>
      <c r="B38" s="77"/>
      <c r="C38" s="77"/>
      <c r="D38" s="51"/>
      <c r="E38" s="51"/>
      <c r="F38" s="4" t="str">
        <f t="shared" si="0"/>
        <v/>
      </c>
      <c r="G38" s="51"/>
      <c r="H38" s="51"/>
      <c r="I38" s="51"/>
      <c r="K38" s="52" t="e">
        <f t="shared" si="1"/>
        <v>#NUM!</v>
      </c>
      <c r="L38" s="52" t="e">
        <f t="shared" si="2"/>
        <v>#NUM!</v>
      </c>
      <c r="M38" s="52" t="e">
        <f t="shared" si="3"/>
        <v>#NUM!</v>
      </c>
      <c r="N38" s="52" t="e">
        <f t="shared" si="4"/>
        <v>#NUM!</v>
      </c>
      <c r="O38" s="52" t="e">
        <f t="shared" si="5"/>
        <v>#NUM!</v>
      </c>
      <c r="P38" s="52" t="e">
        <f t="shared" si="26"/>
        <v>#N/A</v>
      </c>
      <c r="Q38" s="52" t="e">
        <f t="shared" si="6"/>
        <v>#NUM!</v>
      </c>
      <c r="R38" s="52" t="e">
        <f t="shared" si="7"/>
        <v>#NUM!</v>
      </c>
      <c r="S38" s="52" t="e">
        <f t="shared" si="8"/>
        <v>#NUM!</v>
      </c>
      <c r="T38" s="52" t="e">
        <f t="shared" si="9"/>
        <v>#NUM!</v>
      </c>
      <c r="U38" s="52" t="e">
        <f t="shared" si="10"/>
        <v>#N/A</v>
      </c>
      <c r="V38" s="52" t="e">
        <f t="shared" si="11"/>
        <v>#NUM!</v>
      </c>
      <c r="W38" s="52" t="e">
        <f t="shared" si="12"/>
        <v>#NUM!</v>
      </c>
      <c r="X38" s="52" t="e">
        <f t="shared" si="13"/>
        <v>#NUM!</v>
      </c>
      <c r="Y38" s="52" t="e">
        <f t="shared" si="14"/>
        <v>#NUM!</v>
      </c>
      <c r="Z38" s="52" t="e">
        <f t="shared" si="15"/>
        <v>#N/A</v>
      </c>
      <c r="AA38" s="52" t="e">
        <f t="shared" si="16"/>
        <v>#NUM!</v>
      </c>
      <c r="AB38" s="52" t="e">
        <f t="shared" si="17"/>
        <v>#NUM!</v>
      </c>
      <c r="AC38" s="52" t="e">
        <f t="shared" si="18"/>
        <v>#NUM!</v>
      </c>
      <c r="AD38" s="52" t="e">
        <f t="shared" si="19"/>
        <v>#NUM!</v>
      </c>
      <c r="AE38" s="52" t="e">
        <f t="shared" si="20"/>
        <v>#NUM!</v>
      </c>
      <c r="AF38" s="52" t="e">
        <f t="shared" si="21"/>
        <v>#N/A</v>
      </c>
      <c r="AG38" s="52" t="e">
        <f t="shared" si="22"/>
        <v>#NUM!</v>
      </c>
      <c r="AH38" s="52" t="e">
        <f t="shared" si="23"/>
        <v>#NUM!</v>
      </c>
      <c r="AI38" s="52" t="e">
        <f t="shared" si="24"/>
        <v>#NUM!</v>
      </c>
      <c r="AJ38" s="52" t="e">
        <f t="shared" si="25"/>
        <v>#N/A</v>
      </c>
    </row>
    <row r="39" spans="1:36" ht="12.95" customHeight="1" x14ac:dyDescent="0.15">
      <c r="A39" s="51"/>
      <c r="B39" s="77"/>
      <c r="C39" s="77"/>
      <c r="D39" s="51"/>
      <c r="E39" s="51"/>
      <c r="F39" s="4" t="str">
        <f t="shared" si="0"/>
        <v/>
      </c>
      <c r="G39" s="51"/>
      <c r="H39" s="51"/>
      <c r="I39" s="51"/>
      <c r="K39" s="52" t="e">
        <f t="shared" si="1"/>
        <v>#NUM!</v>
      </c>
      <c r="L39" s="52" t="e">
        <f t="shared" si="2"/>
        <v>#NUM!</v>
      </c>
      <c r="M39" s="52" t="e">
        <f t="shared" si="3"/>
        <v>#NUM!</v>
      </c>
      <c r="N39" s="52" t="e">
        <f t="shared" si="4"/>
        <v>#NUM!</v>
      </c>
      <c r="O39" s="52" t="e">
        <f t="shared" si="5"/>
        <v>#NUM!</v>
      </c>
      <c r="P39" s="52" t="e">
        <f t="shared" si="26"/>
        <v>#N/A</v>
      </c>
      <c r="Q39" s="52" t="e">
        <f t="shared" si="6"/>
        <v>#NUM!</v>
      </c>
      <c r="R39" s="52" t="e">
        <f t="shared" si="7"/>
        <v>#NUM!</v>
      </c>
      <c r="S39" s="52" t="e">
        <f t="shared" si="8"/>
        <v>#NUM!</v>
      </c>
      <c r="T39" s="52" t="e">
        <f t="shared" si="9"/>
        <v>#NUM!</v>
      </c>
      <c r="U39" s="52" t="e">
        <f t="shared" si="10"/>
        <v>#N/A</v>
      </c>
      <c r="V39" s="52" t="e">
        <f t="shared" si="11"/>
        <v>#NUM!</v>
      </c>
      <c r="W39" s="52" t="e">
        <f t="shared" si="12"/>
        <v>#NUM!</v>
      </c>
      <c r="X39" s="52" t="e">
        <f t="shared" si="13"/>
        <v>#NUM!</v>
      </c>
      <c r="Y39" s="52" t="e">
        <f t="shared" si="14"/>
        <v>#NUM!</v>
      </c>
      <c r="Z39" s="52" t="e">
        <f t="shared" si="15"/>
        <v>#N/A</v>
      </c>
      <c r="AA39" s="52" t="e">
        <f t="shared" si="16"/>
        <v>#NUM!</v>
      </c>
      <c r="AB39" s="52" t="e">
        <f t="shared" si="17"/>
        <v>#NUM!</v>
      </c>
      <c r="AC39" s="52" t="e">
        <f t="shared" si="18"/>
        <v>#NUM!</v>
      </c>
      <c r="AD39" s="52" t="e">
        <f t="shared" si="19"/>
        <v>#NUM!</v>
      </c>
      <c r="AE39" s="52" t="e">
        <f t="shared" si="20"/>
        <v>#NUM!</v>
      </c>
      <c r="AF39" s="52" t="e">
        <f t="shared" si="21"/>
        <v>#N/A</v>
      </c>
      <c r="AG39" s="52" t="e">
        <f t="shared" si="22"/>
        <v>#NUM!</v>
      </c>
      <c r="AH39" s="52" t="e">
        <f t="shared" si="23"/>
        <v>#NUM!</v>
      </c>
      <c r="AI39" s="52" t="e">
        <f t="shared" si="24"/>
        <v>#NUM!</v>
      </c>
      <c r="AJ39" s="52" t="e">
        <f t="shared" si="25"/>
        <v>#N/A</v>
      </c>
    </row>
    <row r="40" spans="1:36" ht="12.95" customHeight="1" x14ac:dyDescent="0.15">
      <c r="A40" s="51"/>
      <c r="B40" s="77"/>
      <c r="C40" s="77"/>
      <c r="D40" s="51"/>
      <c r="E40" s="51"/>
      <c r="F40" s="4" t="str">
        <f t="shared" si="0"/>
        <v/>
      </c>
      <c r="G40" s="51"/>
      <c r="H40" s="51"/>
      <c r="I40" s="51"/>
      <c r="K40" s="52" t="e">
        <f t="shared" si="1"/>
        <v>#NUM!</v>
      </c>
      <c r="L40" s="52" t="e">
        <f t="shared" si="2"/>
        <v>#NUM!</v>
      </c>
      <c r="M40" s="52" t="e">
        <f t="shared" si="3"/>
        <v>#NUM!</v>
      </c>
      <c r="N40" s="52" t="e">
        <f t="shared" si="4"/>
        <v>#NUM!</v>
      </c>
      <c r="O40" s="52" t="e">
        <f t="shared" si="5"/>
        <v>#NUM!</v>
      </c>
      <c r="P40" s="52" t="e">
        <f t="shared" si="26"/>
        <v>#N/A</v>
      </c>
      <c r="Q40" s="52" t="e">
        <f t="shared" si="6"/>
        <v>#NUM!</v>
      </c>
      <c r="R40" s="52" t="e">
        <f t="shared" si="7"/>
        <v>#NUM!</v>
      </c>
      <c r="S40" s="52" t="e">
        <f t="shared" si="8"/>
        <v>#NUM!</v>
      </c>
      <c r="T40" s="52" t="e">
        <f t="shared" si="9"/>
        <v>#NUM!</v>
      </c>
      <c r="U40" s="52" t="e">
        <f t="shared" si="10"/>
        <v>#N/A</v>
      </c>
      <c r="V40" s="52" t="e">
        <f t="shared" si="11"/>
        <v>#NUM!</v>
      </c>
      <c r="W40" s="52" t="e">
        <f t="shared" si="12"/>
        <v>#NUM!</v>
      </c>
      <c r="X40" s="52" t="e">
        <f t="shared" si="13"/>
        <v>#NUM!</v>
      </c>
      <c r="Y40" s="52" t="e">
        <f t="shared" si="14"/>
        <v>#NUM!</v>
      </c>
      <c r="Z40" s="52" t="e">
        <f t="shared" si="15"/>
        <v>#N/A</v>
      </c>
      <c r="AA40" s="52" t="e">
        <f t="shared" si="16"/>
        <v>#NUM!</v>
      </c>
      <c r="AB40" s="52" t="e">
        <f t="shared" si="17"/>
        <v>#NUM!</v>
      </c>
      <c r="AC40" s="52" t="e">
        <f t="shared" si="18"/>
        <v>#NUM!</v>
      </c>
      <c r="AD40" s="52" t="e">
        <f t="shared" si="19"/>
        <v>#NUM!</v>
      </c>
      <c r="AE40" s="52" t="e">
        <f t="shared" si="20"/>
        <v>#NUM!</v>
      </c>
      <c r="AF40" s="52" t="e">
        <f t="shared" si="21"/>
        <v>#N/A</v>
      </c>
      <c r="AG40" s="52" t="e">
        <f t="shared" si="22"/>
        <v>#NUM!</v>
      </c>
      <c r="AH40" s="52" t="e">
        <f t="shared" si="23"/>
        <v>#NUM!</v>
      </c>
      <c r="AI40" s="52" t="e">
        <f t="shared" si="24"/>
        <v>#NUM!</v>
      </c>
      <c r="AJ40" s="52" t="e">
        <f t="shared" si="25"/>
        <v>#N/A</v>
      </c>
    </row>
    <row r="41" spans="1:36" ht="12.95" customHeight="1" x14ac:dyDescent="0.15">
      <c r="A41" s="51"/>
      <c r="B41" s="77"/>
      <c r="C41" s="77"/>
      <c r="D41" s="51"/>
      <c r="E41" s="51"/>
      <c r="F41" s="4" t="str">
        <f t="shared" si="0"/>
        <v/>
      </c>
      <c r="G41" s="51"/>
      <c r="H41" s="51"/>
      <c r="I41" s="51"/>
      <c r="K41" s="52" t="e">
        <f t="shared" si="1"/>
        <v>#NUM!</v>
      </c>
      <c r="L41" s="52" t="e">
        <f t="shared" si="2"/>
        <v>#NUM!</v>
      </c>
      <c r="M41" s="52" t="e">
        <f t="shared" si="3"/>
        <v>#NUM!</v>
      </c>
      <c r="N41" s="52" t="e">
        <f t="shared" si="4"/>
        <v>#NUM!</v>
      </c>
      <c r="O41" s="52" t="e">
        <f t="shared" si="5"/>
        <v>#NUM!</v>
      </c>
      <c r="P41" s="52" t="e">
        <f t="shared" si="26"/>
        <v>#N/A</v>
      </c>
      <c r="Q41" s="52" t="e">
        <f t="shared" si="6"/>
        <v>#NUM!</v>
      </c>
      <c r="R41" s="52" t="e">
        <f t="shared" si="7"/>
        <v>#NUM!</v>
      </c>
      <c r="S41" s="52" t="e">
        <f t="shared" si="8"/>
        <v>#NUM!</v>
      </c>
      <c r="T41" s="52" t="e">
        <f t="shared" si="9"/>
        <v>#NUM!</v>
      </c>
      <c r="U41" s="52" t="e">
        <f t="shared" si="10"/>
        <v>#N/A</v>
      </c>
      <c r="V41" s="52" t="e">
        <f t="shared" si="11"/>
        <v>#NUM!</v>
      </c>
      <c r="W41" s="52" t="e">
        <f t="shared" si="12"/>
        <v>#NUM!</v>
      </c>
      <c r="X41" s="52" t="e">
        <f t="shared" si="13"/>
        <v>#NUM!</v>
      </c>
      <c r="Y41" s="52" t="e">
        <f t="shared" si="14"/>
        <v>#NUM!</v>
      </c>
      <c r="Z41" s="52" t="e">
        <f t="shared" si="15"/>
        <v>#N/A</v>
      </c>
      <c r="AA41" s="52" t="e">
        <f t="shared" si="16"/>
        <v>#NUM!</v>
      </c>
      <c r="AB41" s="52" t="e">
        <f t="shared" si="17"/>
        <v>#NUM!</v>
      </c>
      <c r="AC41" s="52" t="e">
        <f t="shared" si="18"/>
        <v>#NUM!</v>
      </c>
      <c r="AD41" s="52" t="e">
        <f t="shared" si="19"/>
        <v>#NUM!</v>
      </c>
      <c r="AE41" s="52" t="e">
        <f t="shared" si="20"/>
        <v>#NUM!</v>
      </c>
      <c r="AF41" s="52" t="e">
        <f t="shared" si="21"/>
        <v>#N/A</v>
      </c>
      <c r="AG41" s="52" t="e">
        <f t="shared" si="22"/>
        <v>#NUM!</v>
      </c>
      <c r="AH41" s="52" t="e">
        <f t="shared" si="23"/>
        <v>#NUM!</v>
      </c>
      <c r="AI41" s="52" t="e">
        <f t="shared" si="24"/>
        <v>#NUM!</v>
      </c>
      <c r="AJ41" s="52" t="e">
        <f t="shared" si="25"/>
        <v>#N/A</v>
      </c>
    </row>
    <row r="42" spans="1:36" ht="12.95" customHeight="1" x14ac:dyDescent="0.15">
      <c r="A42" s="51"/>
      <c r="B42" s="77"/>
      <c r="C42" s="77"/>
      <c r="D42" s="51"/>
      <c r="E42" s="51"/>
      <c r="F42" s="4" t="str">
        <f t="shared" si="0"/>
        <v/>
      </c>
      <c r="G42" s="51"/>
      <c r="H42" s="51"/>
      <c r="I42" s="51"/>
      <c r="K42" s="52" t="e">
        <f t="shared" si="1"/>
        <v>#NUM!</v>
      </c>
      <c r="L42" s="52" t="e">
        <f t="shared" si="2"/>
        <v>#NUM!</v>
      </c>
      <c r="M42" s="52" t="e">
        <f t="shared" si="3"/>
        <v>#NUM!</v>
      </c>
      <c r="N42" s="52" t="e">
        <f t="shared" si="4"/>
        <v>#NUM!</v>
      </c>
      <c r="O42" s="52" t="e">
        <f t="shared" si="5"/>
        <v>#NUM!</v>
      </c>
      <c r="P42" s="52" t="e">
        <f t="shared" si="26"/>
        <v>#N/A</v>
      </c>
      <c r="Q42" s="52" t="e">
        <f t="shared" si="6"/>
        <v>#NUM!</v>
      </c>
      <c r="R42" s="52" t="e">
        <f t="shared" si="7"/>
        <v>#NUM!</v>
      </c>
      <c r="S42" s="52" t="e">
        <f t="shared" si="8"/>
        <v>#NUM!</v>
      </c>
      <c r="T42" s="52" t="e">
        <f t="shared" si="9"/>
        <v>#NUM!</v>
      </c>
      <c r="U42" s="52" t="e">
        <f t="shared" si="10"/>
        <v>#N/A</v>
      </c>
      <c r="V42" s="52" t="e">
        <f t="shared" si="11"/>
        <v>#NUM!</v>
      </c>
      <c r="W42" s="52" t="e">
        <f t="shared" si="12"/>
        <v>#NUM!</v>
      </c>
      <c r="X42" s="52" t="e">
        <f t="shared" si="13"/>
        <v>#NUM!</v>
      </c>
      <c r="Y42" s="52" t="e">
        <f t="shared" si="14"/>
        <v>#NUM!</v>
      </c>
      <c r="Z42" s="52" t="e">
        <f t="shared" si="15"/>
        <v>#N/A</v>
      </c>
      <c r="AA42" s="52" t="e">
        <f t="shared" si="16"/>
        <v>#NUM!</v>
      </c>
      <c r="AB42" s="52" t="e">
        <f t="shared" si="17"/>
        <v>#NUM!</v>
      </c>
      <c r="AC42" s="52" t="e">
        <f t="shared" si="18"/>
        <v>#NUM!</v>
      </c>
      <c r="AD42" s="52" t="e">
        <f t="shared" si="19"/>
        <v>#NUM!</v>
      </c>
      <c r="AE42" s="52" t="e">
        <f t="shared" si="20"/>
        <v>#NUM!</v>
      </c>
      <c r="AF42" s="52" t="e">
        <f t="shared" si="21"/>
        <v>#N/A</v>
      </c>
      <c r="AG42" s="52" t="e">
        <f t="shared" si="22"/>
        <v>#NUM!</v>
      </c>
      <c r="AH42" s="52" t="e">
        <f t="shared" si="23"/>
        <v>#NUM!</v>
      </c>
      <c r="AI42" s="52" t="e">
        <f t="shared" si="24"/>
        <v>#NUM!</v>
      </c>
      <c r="AJ42" s="52" t="e">
        <f t="shared" si="25"/>
        <v>#N/A</v>
      </c>
    </row>
    <row r="43" spans="1:36" ht="12.95" customHeight="1" x14ac:dyDescent="0.15">
      <c r="A43" s="51"/>
      <c r="B43" s="77"/>
      <c r="C43" s="77"/>
      <c r="D43" s="51"/>
      <c r="E43" s="51"/>
      <c r="F43" s="4" t="str">
        <f t="shared" si="0"/>
        <v/>
      </c>
      <c r="G43" s="51"/>
      <c r="H43" s="51"/>
      <c r="I43" s="51"/>
      <c r="K43" s="52" t="e">
        <f t="shared" si="1"/>
        <v>#NUM!</v>
      </c>
      <c r="L43" s="52" t="e">
        <f t="shared" si="2"/>
        <v>#NUM!</v>
      </c>
      <c r="M43" s="52" t="e">
        <f t="shared" si="3"/>
        <v>#NUM!</v>
      </c>
      <c r="N43" s="52" t="e">
        <f t="shared" si="4"/>
        <v>#NUM!</v>
      </c>
      <c r="O43" s="52" t="e">
        <f t="shared" si="5"/>
        <v>#NUM!</v>
      </c>
      <c r="P43" s="52" t="e">
        <f t="shared" si="26"/>
        <v>#N/A</v>
      </c>
      <c r="Q43" s="52" t="e">
        <f t="shared" si="6"/>
        <v>#NUM!</v>
      </c>
      <c r="R43" s="52" t="e">
        <f t="shared" si="7"/>
        <v>#NUM!</v>
      </c>
      <c r="S43" s="52" t="e">
        <f t="shared" si="8"/>
        <v>#NUM!</v>
      </c>
      <c r="T43" s="52" t="e">
        <f t="shared" si="9"/>
        <v>#NUM!</v>
      </c>
      <c r="U43" s="52" t="e">
        <f t="shared" si="10"/>
        <v>#N/A</v>
      </c>
      <c r="V43" s="52" t="e">
        <f t="shared" si="11"/>
        <v>#NUM!</v>
      </c>
      <c r="W43" s="52" t="e">
        <f t="shared" si="12"/>
        <v>#NUM!</v>
      </c>
      <c r="X43" s="52" t="e">
        <f t="shared" si="13"/>
        <v>#NUM!</v>
      </c>
      <c r="Y43" s="52" t="e">
        <f t="shared" si="14"/>
        <v>#NUM!</v>
      </c>
      <c r="Z43" s="52" t="e">
        <f t="shared" si="15"/>
        <v>#N/A</v>
      </c>
      <c r="AA43" s="52" t="e">
        <f t="shared" si="16"/>
        <v>#NUM!</v>
      </c>
      <c r="AB43" s="52" t="e">
        <f t="shared" si="17"/>
        <v>#NUM!</v>
      </c>
      <c r="AC43" s="52" t="e">
        <f t="shared" si="18"/>
        <v>#NUM!</v>
      </c>
      <c r="AD43" s="52" t="e">
        <f t="shared" si="19"/>
        <v>#NUM!</v>
      </c>
      <c r="AE43" s="52" t="e">
        <f t="shared" si="20"/>
        <v>#NUM!</v>
      </c>
      <c r="AF43" s="52" t="e">
        <f t="shared" si="21"/>
        <v>#N/A</v>
      </c>
      <c r="AG43" s="52" t="e">
        <f t="shared" si="22"/>
        <v>#NUM!</v>
      </c>
      <c r="AH43" s="52" t="e">
        <f t="shared" si="23"/>
        <v>#NUM!</v>
      </c>
      <c r="AI43" s="52" t="e">
        <f t="shared" si="24"/>
        <v>#NUM!</v>
      </c>
      <c r="AJ43" s="52" t="e">
        <f t="shared" si="25"/>
        <v>#N/A</v>
      </c>
    </row>
    <row r="44" spans="1:36" ht="12.95" customHeight="1" x14ac:dyDescent="0.15">
      <c r="A44" s="9"/>
      <c r="B44" s="10"/>
      <c r="C44" s="10"/>
      <c r="D44" s="9"/>
      <c r="E44" s="9"/>
      <c r="F44" s="9"/>
      <c r="G44" s="9"/>
      <c r="H44" s="10"/>
      <c r="I44" s="10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</row>
    <row r="45" spans="1:36" ht="12.95" customHeight="1" x14ac:dyDescent="0.15">
      <c r="A45" s="12" t="s">
        <v>16</v>
      </c>
      <c r="B45" s="13"/>
      <c r="C45" s="13"/>
      <c r="D45" s="12"/>
      <c r="E45" s="12"/>
      <c r="F45" s="12"/>
      <c r="G45" s="12"/>
      <c r="H45" s="13"/>
      <c r="I45" s="14" t="s">
        <v>17</v>
      </c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</row>
    <row r="46" spans="1:36" ht="12.95" customHeight="1" x14ac:dyDescent="0.15">
      <c r="A46" s="72"/>
      <c r="B46" s="73"/>
      <c r="C46" s="51" t="s">
        <v>18</v>
      </c>
      <c r="D46" s="51" t="s">
        <v>19</v>
      </c>
      <c r="E46" s="51" t="s">
        <v>20</v>
      </c>
      <c r="F46" s="11"/>
      <c r="G46" s="5" t="s">
        <v>21</v>
      </c>
      <c r="H46" s="13"/>
      <c r="I46" s="74" t="s">
        <v>93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</row>
    <row r="47" spans="1:36" ht="12.95" customHeight="1" x14ac:dyDescent="0.15">
      <c r="A47" s="70" t="s">
        <v>22</v>
      </c>
      <c r="B47" s="71"/>
      <c r="C47" s="15">
        <f>E47-D47</f>
        <v>9</v>
      </c>
      <c r="D47" s="15">
        <f>COUNTIF(G4:G43,"*下層*")</f>
        <v>7</v>
      </c>
      <c r="E47" s="15">
        <f>COUNTA(A4:A43)</f>
        <v>16</v>
      </c>
      <c r="F47" s="11"/>
      <c r="G47" s="16">
        <f>C47*100</f>
        <v>900</v>
      </c>
      <c r="H47" s="13"/>
      <c r="I47" s="75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</row>
    <row r="48" spans="1:36" ht="12.95" customHeight="1" x14ac:dyDescent="0.15">
      <c r="A48" s="70" t="s">
        <v>23</v>
      </c>
      <c r="B48" s="71"/>
      <c r="C48" s="15">
        <f>ROUND(SUMIF(G7:G43,"&lt;&gt;*下層*",E4:E43)/C47,0)</f>
        <v>14</v>
      </c>
      <c r="D48" s="15">
        <f>IF(D47&gt;0,ROUND(SUMIF(G4:G43,"*下層*",E4:E43)/D47,0),"")</f>
        <v>6</v>
      </c>
      <c r="E48" s="15">
        <f>ROUND(SUM(E4:E43)/E47,0)</f>
        <v>13</v>
      </c>
      <c r="F48" s="14"/>
      <c r="G48" s="16">
        <f>C48</f>
        <v>14</v>
      </c>
      <c r="H48" s="14"/>
      <c r="I48" s="75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</row>
    <row r="49" spans="1:36" ht="12.95" customHeight="1" x14ac:dyDescent="0.15">
      <c r="A49" s="70" t="s">
        <v>24</v>
      </c>
      <c r="B49" s="71"/>
      <c r="C49" s="15">
        <f>ROUND(SUMIF(G7:G43,"&lt;&gt;*下層*",D4:D43)/C47,0)</f>
        <v>25</v>
      </c>
      <c r="D49" s="15">
        <f>IF(D47&gt;0,ROUND(SUMIF(G4:G43,"*下層*",D4:D43)/D47,0),"")</f>
        <v>8</v>
      </c>
      <c r="E49" s="15">
        <f>ROUND(SUM(D4:D43)/E47,0)</f>
        <v>21</v>
      </c>
      <c r="F49" s="14"/>
      <c r="G49" s="16">
        <f>C49</f>
        <v>25</v>
      </c>
      <c r="H49" s="14"/>
      <c r="I49" s="75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</row>
    <row r="50" spans="1:36" ht="12.95" customHeight="1" x14ac:dyDescent="0.15">
      <c r="A50" s="70" t="s">
        <v>25</v>
      </c>
      <c r="B50" s="71"/>
      <c r="C50" s="4">
        <f>E50-D50</f>
        <v>6.6999999999999984</v>
      </c>
      <c r="D50" s="17">
        <f>SUMIF(G4:G43,"*下層*",F4:F43)</f>
        <v>0.13999999999999999</v>
      </c>
      <c r="E50" s="4">
        <f>SUM(F4:F43)</f>
        <v>6.8399999999999981</v>
      </c>
      <c r="F50" s="14"/>
      <c r="G50" s="18">
        <f>C50*100</f>
        <v>669.99999999999989</v>
      </c>
      <c r="H50" s="14"/>
      <c r="I50" s="75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 spans="1:36" ht="12.95" customHeight="1" x14ac:dyDescent="0.15">
      <c r="A51" s="12"/>
      <c r="B51" s="13"/>
      <c r="C51" s="13"/>
      <c r="D51" s="12"/>
      <c r="E51" s="12"/>
      <c r="F51" s="12"/>
      <c r="G51" s="19" t="str">
        <f>"形状比＝"&amp;ROUND(G48/G49*100,0)&amp;"、Sr＝"&amp;ROUND((10000/G47)^0.5/G48*100,0)</f>
        <v>形状比＝56、Sr＝24</v>
      </c>
      <c r="H51" s="13"/>
      <c r="I51" s="75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 spans="1:36" ht="12.95" customHeight="1" x14ac:dyDescent="0.15">
      <c r="A52" s="12" t="s">
        <v>26</v>
      </c>
      <c r="B52" s="13"/>
      <c r="C52" s="13"/>
      <c r="D52" s="12"/>
      <c r="E52" s="12"/>
      <c r="F52" s="12"/>
      <c r="G52" s="12"/>
      <c r="H52" s="13"/>
      <c r="I52" s="75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1:36" ht="12.95" customHeight="1" x14ac:dyDescent="0.15">
      <c r="A53" s="72"/>
      <c r="B53" s="73"/>
      <c r="C53" s="51" t="s">
        <v>18</v>
      </c>
      <c r="D53" s="51" t="s">
        <v>19</v>
      </c>
      <c r="E53" s="51" t="s">
        <v>20</v>
      </c>
      <c r="F53" s="11"/>
      <c r="G53" s="5" t="s">
        <v>21</v>
      </c>
      <c r="H53" s="13"/>
      <c r="I53" s="75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</row>
    <row r="54" spans="1:36" ht="12.95" customHeight="1" x14ac:dyDescent="0.15">
      <c r="A54" s="70" t="s">
        <v>27</v>
      </c>
      <c r="B54" s="71"/>
      <c r="C54" s="15">
        <f>COUNTIF(H4:H43,"○")</f>
        <v>5</v>
      </c>
      <c r="D54" s="15">
        <f>COUNTIF(H4:H43,"▲")</f>
        <v>7</v>
      </c>
      <c r="E54" s="15">
        <f>COUNTA(H4:H43)</f>
        <v>12</v>
      </c>
      <c r="F54" s="11"/>
      <c r="G54" s="16">
        <f>C54*100</f>
        <v>500</v>
      </c>
      <c r="H54" s="13"/>
      <c r="I54" s="75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</row>
    <row r="55" spans="1:36" ht="12.95" customHeight="1" x14ac:dyDescent="0.15">
      <c r="A55" s="70" t="s">
        <v>23</v>
      </c>
      <c r="B55" s="71"/>
      <c r="C55" s="15">
        <f>IF(C54&gt;0,ROUND(SUMIF(H4:H43,"○",E4:E43)/C54,0),"")</f>
        <v>18</v>
      </c>
      <c r="D55" s="15">
        <f>IF(D54&gt;0,ROUND(SUMIF(H4:H43,"▲",E4:E43)/D54,0),"")</f>
        <v>6</v>
      </c>
      <c r="E55" s="15">
        <f>ROUND(SUMIF(H4:H43,"*",E4:E43)/E54,0)</f>
        <v>11</v>
      </c>
      <c r="F55" s="14"/>
      <c r="G55" s="16">
        <f>C55</f>
        <v>18</v>
      </c>
      <c r="H55" s="14"/>
      <c r="I55" s="75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 spans="1:36" ht="12.95" customHeight="1" x14ac:dyDescent="0.15">
      <c r="A56" s="70" t="s">
        <v>24</v>
      </c>
      <c r="B56" s="71"/>
      <c r="C56" s="15">
        <f>IF(C54&gt;0,ROUND(SUMIF(H4:H43,"○",D4:D43)/C54,0),"")</f>
        <v>29</v>
      </c>
      <c r="D56" s="15">
        <f>IF(D54&gt;0,ROUND(SUMIF(H4:H43,"▲",D4:D43)/D54,0),"")</f>
        <v>8</v>
      </c>
      <c r="E56" s="15">
        <f>ROUND(SUMIF(H4:H43,"*",D4:D43)/E54,0)</f>
        <v>17</v>
      </c>
      <c r="F56" s="14"/>
      <c r="G56" s="16">
        <f>C56</f>
        <v>29</v>
      </c>
      <c r="H56" s="14"/>
      <c r="I56" s="75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</row>
    <row r="57" spans="1:36" ht="12.95" customHeight="1" x14ac:dyDescent="0.15">
      <c r="A57" s="70" t="s">
        <v>25</v>
      </c>
      <c r="B57" s="71"/>
      <c r="C57" s="17">
        <f>SUMIF(H4:H43,"○",F4:F43)</f>
        <v>3.0100000000000007</v>
      </c>
      <c r="D57" s="17">
        <f>SUMIF(H4:H43,"▲",F4:F43)</f>
        <v>0.13999999999999999</v>
      </c>
      <c r="E57" s="17">
        <f>SUM(C57:D57)</f>
        <v>3.1500000000000008</v>
      </c>
      <c r="F57" s="14"/>
      <c r="G57" s="20">
        <f>C57*100</f>
        <v>301.00000000000006</v>
      </c>
      <c r="H57" s="14"/>
      <c r="I57" s="75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</row>
    <row r="58" spans="1:36" ht="12.95" customHeight="1" x14ac:dyDescent="0.15">
      <c r="A58" s="12"/>
      <c r="B58" s="13"/>
      <c r="C58" s="13"/>
      <c r="D58" s="12"/>
      <c r="E58" s="12"/>
      <c r="F58" s="12"/>
      <c r="G58" s="12"/>
      <c r="H58" s="13"/>
      <c r="I58" s="75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</row>
    <row r="59" spans="1:36" ht="12.95" customHeight="1" x14ac:dyDescent="0.15">
      <c r="A59" s="12" t="s">
        <v>28</v>
      </c>
      <c r="B59" s="13"/>
      <c r="C59" s="13"/>
      <c r="D59" s="12"/>
      <c r="E59" s="12"/>
      <c r="F59" s="12"/>
      <c r="G59" s="11"/>
      <c r="H59" s="11"/>
      <c r="I59" s="75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</row>
    <row r="60" spans="1:36" ht="12.95" customHeight="1" x14ac:dyDescent="0.15">
      <c r="A60" s="72"/>
      <c r="B60" s="73"/>
      <c r="C60" s="51" t="s">
        <v>18</v>
      </c>
      <c r="D60" s="51" t="s">
        <v>19</v>
      </c>
      <c r="E60" s="51" t="s">
        <v>20</v>
      </c>
      <c r="F60" s="11"/>
      <c r="G60" s="14"/>
      <c r="H60" s="11"/>
      <c r="I60" s="75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</row>
    <row r="61" spans="1:36" ht="12.95" customHeight="1" x14ac:dyDescent="0.15">
      <c r="A61" s="70" t="s">
        <v>29</v>
      </c>
      <c r="B61" s="71"/>
      <c r="C61" s="21">
        <f>ROUND(C54/C47*100,1)</f>
        <v>55.6</v>
      </c>
      <c r="D61" s="21">
        <f>IF(D47&gt;0,ROUND(D54/D47*100,1),"")</f>
        <v>100</v>
      </c>
      <c r="E61" s="21">
        <f>ROUND(E54/E47*100,1)</f>
        <v>75</v>
      </c>
      <c r="F61" s="11"/>
      <c r="G61" s="14"/>
      <c r="H61" s="11"/>
      <c r="I61" s="76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</row>
    <row r="62" spans="1:36" ht="12.95" customHeight="1" x14ac:dyDescent="0.15">
      <c r="A62" s="70" t="s">
        <v>30</v>
      </c>
      <c r="B62" s="71"/>
      <c r="C62" s="21">
        <f>ROUND(C57/C50*100,1)</f>
        <v>44.9</v>
      </c>
      <c r="D62" s="21">
        <f>IF(D47&gt;0,ROUND(D57/D50*100,1),"")</f>
        <v>100</v>
      </c>
      <c r="E62" s="21">
        <f>ROUND(E57/E50*100,1)</f>
        <v>46.1</v>
      </c>
      <c r="F62" s="11"/>
      <c r="G62" s="11"/>
      <c r="H62" s="11"/>
      <c r="I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</row>
    <row r="63" spans="1:36" ht="12.95" customHeight="1" x14ac:dyDescent="0.15">
      <c r="A63" s="22"/>
      <c r="B63" s="22"/>
      <c r="C63" s="22"/>
      <c r="D63" s="22"/>
      <c r="E63" s="22"/>
      <c r="F63" s="22"/>
      <c r="G63" s="22"/>
      <c r="H63" s="22"/>
      <c r="I63" s="22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</row>
    <row r="64" spans="1:36" ht="12.95" customHeight="1" x14ac:dyDescent="0.15">
      <c r="A64" s="12" t="s">
        <v>31</v>
      </c>
      <c r="B64" s="13"/>
      <c r="C64" s="13"/>
      <c r="D64" s="12"/>
      <c r="E64" s="12"/>
      <c r="F64" s="12"/>
      <c r="G64" s="12"/>
      <c r="H64" s="22"/>
      <c r="I64" s="22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</row>
    <row r="65" spans="1:36" ht="12.95" customHeight="1" x14ac:dyDescent="0.15">
      <c r="A65" s="72"/>
      <c r="B65" s="73"/>
      <c r="C65" s="51" t="s">
        <v>18</v>
      </c>
      <c r="D65" s="51" t="s">
        <v>19</v>
      </c>
      <c r="E65" s="51" t="s">
        <v>20</v>
      </c>
      <c r="F65" s="11"/>
      <c r="G65" s="5" t="s">
        <v>21</v>
      </c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</row>
    <row r="66" spans="1:36" ht="12.95" customHeight="1" x14ac:dyDescent="0.15">
      <c r="A66" s="70" t="s">
        <v>22</v>
      </c>
      <c r="B66" s="71"/>
      <c r="C66" s="15">
        <f>C47-C54</f>
        <v>4</v>
      </c>
      <c r="D66" s="15">
        <f>D47-D54</f>
        <v>0</v>
      </c>
      <c r="E66" s="15">
        <f>SUM(C66:D66)</f>
        <v>4</v>
      </c>
      <c r="F66" s="11"/>
      <c r="G66" s="16">
        <f>C66*100</f>
        <v>400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</row>
    <row r="67" spans="1:36" ht="12.95" customHeight="1" x14ac:dyDescent="0.15">
      <c r="A67" s="70" t="s">
        <v>23</v>
      </c>
      <c r="B67" s="71"/>
      <c r="C67" s="15">
        <f>IF(C66&gt;0,ROUND(SUMIFS(E4:E43,G4:G43,"&lt;&gt;*下層*",H4:H43,"")/C66,0),"")</f>
        <v>18</v>
      </c>
      <c r="D67" s="15" t="str">
        <f>IF(D66&gt;0,ROUND(SUMIFS(E4:E43,G7:G43,"*下層*",H4:H43,"")/D66,0),"")</f>
        <v/>
      </c>
      <c r="E67" s="15">
        <f>IF(E66&gt;0,ROUND(SUMIF(H4:H43,"",E4:E43)/E66,0),"")</f>
        <v>18</v>
      </c>
      <c r="F67" s="14"/>
      <c r="G67" s="16">
        <f>C67</f>
        <v>18</v>
      </c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</row>
    <row r="68" spans="1:36" ht="12.95" customHeight="1" x14ac:dyDescent="0.15">
      <c r="A68" s="70" t="s">
        <v>24</v>
      </c>
      <c r="B68" s="71"/>
      <c r="C68" s="15">
        <f>IF(C66&gt;0,ROUND(SUMIFS(D4:D43,G4:G43,"&lt;&gt;*下層*",H4:H43,"")/C66,0),"")</f>
        <v>33</v>
      </c>
      <c r="D68" s="15" t="str">
        <f>IF(D66&gt;0,ROUND(SUMIFS(D4:D43,G7:G43,"*下層*",H4:H43,"")/D66,0),"")</f>
        <v/>
      </c>
      <c r="E68" s="15">
        <f>IF(E66&gt;0,ROUND(SUMIF(H4:H43,"",D4:D43)/E66,0),"")</f>
        <v>33</v>
      </c>
      <c r="F68" s="14"/>
      <c r="G68" s="16">
        <f>C68</f>
        <v>33</v>
      </c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</row>
    <row r="69" spans="1:36" ht="12.95" customHeight="1" x14ac:dyDescent="0.15">
      <c r="A69" s="70" t="s">
        <v>25</v>
      </c>
      <c r="B69" s="71"/>
      <c r="C69" s="4">
        <f>C50-C57</f>
        <v>3.6899999999999977</v>
      </c>
      <c r="D69" s="17" t="str">
        <f>IF(D66&gt;0,D50-D57,"")</f>
        <v/>
      </c>
      <c r="E69" s="4">
        <f>SUM(C69:D69)</f>
        <v>3.6899999999999977</v>
      </c>
      <c r="F69" s="14"/>
      <c r="G69" s="18">
        <f>C69*100</f>
        <v>368.99999999999977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</row>
    <row r="70" spans="1:36" x14ac:dyDescent="0.15">
      <c r="G70" s="19" t="str">
        <f>"形状比＝"&amp;ROUND(G67/G68*100,0)&amp;"、Sr＝"&amp;ROUND((10000/G66)^0.5/G67*100,0)</f>
        <v>形状比＝55、Sr＝28</v>
      </c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</row>
    <row r="71" spans="1:36" x14ac:dyDescent="0.15"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</row>
    <row r="72" spans="1:36" x14ac:dyDescent="0.15"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</row>
    <row r="73" spans="1:36" x14ac:dyDescent="0.15"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</row>
    <row r="74" spans="1:36" x14ac:dyDescent="0.15"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</row>
    <row r="75" spans="1:36" x14ac:dyDescent="0.15"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</row>
    <row r="76" spans="1:36" x14ac:dyDescent="0.15"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</row>
    <row r="77" spans="1:36" x14ac:dyDescent="0.15"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</row>
    <row r="78" spans="1:36" x14ac:dyDescent="0.15"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</row>
    <row r="79" spans="1:36" x14ac:dyDescent="0.15"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</row>
    <row r="80" spans="1:36" x14ac:dyDescent="0.15"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</row>
    <row r="81" spans="11:36" x14ac:dyDescent="0.15"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</row>
    <row r="82" spans="11:36" x14ac:dyDescent="0.15"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</row>
    <row r="83" spans="11:36" x14ac:dyDescent="0.15"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1:36" x14ac:dyDescent="0.15"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</row>
    <row r="85" spans="11:36" x14ac:dyDescent="0.15"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</row>
    <row r="86" spans="11:36" x14ac:dyDescent="0.15"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</row>
    <row r="87" spans="11:36" x14ac:dyDescent="0.15"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</row>
    <row r="88" spans="11:36" x14ac:dyDescent="0.15"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</row>
    <row r="89" spans="11:36" x14ac:dyDescent="0.15"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</row>
    <row r="90" spans="11:36" x14ac:dyDescent="0.15"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</row>
    <row r="91" spans="11:36" x14ac:dyDescent="0.15"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</row>
    <row r="92" spans="11:36" x14ac:dyDescent="0.15"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</row>
    <row r="93" spans="11:36" x14ac:dyDescent="0.15"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</row>
    <row r="94" spans="11:36" x14ac:dyDescent="0.15"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</row>
    <row r="95" spans="11:36" x14ac:dyDescent="0.15"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</row>
    <row r="96" spans="11:36" x14ac:dyDescent="0.15"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</row>
    <row r="97" spans="11:36" x14ac:dyDescent="0.15"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</row>
    <row r="98" spans="11:36" x14ac:dyDescent="0.15"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1:36" x14ac:dyDescent="0.15"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1:36" x14ac:dyDescent="0.15"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</row>
    <row r="101" spans="11:36" x14ac:dyDescent="0.15"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</row>
    <row r="102" spans="11:36" x14ac:dyDescent="0.15"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</row>
    <row r="103" spans="11:36" x14ac:dyDescent="0.15"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</row>
    <row r="104" spans="11:36" x14ac:dyDescent="0.15"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</row>
    <row r="105" spans="11:36" x14ac:dyDescent="0.15"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</row>
    <row r="106" spans="11:36" x14ac:dyDescent="0.15"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</row>
    <row r="107" spans="11:36" x14ac:dyDescent="0.15"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</row>
    <row r="108" spans="11:36" x14ac:dyDescent="0.15"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</row>
    <row r="109" spans="11:36" x14ac:dyDescent="0.15"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</row>
    <row r="110" spans="11:36" x14ac:dyDescent="0.15"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</row>
    <row r="111" spans="11:36" x14ac:dyDescent="0.15"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</row>
    <row r="112" spans="11:36" x14ac:dyDescent="0.15"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</row>
    <row r="113" spans="11:36" x14ac:dyDescent="0.15"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</row>
    <row r="114" spans="11:36" x14ac:dyDescent="0.15"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</row>
    <row r="115" spans="11:36" x14ac:dyDescent="0.15"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</row>
    <row r="116" spans="11:36" x14ac:dyDescent="0.15"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</row>
    <row r="117" spans="11:36" x14ac:dyDescent="0.15"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</row>
    <row r="118" spans="11:36" x14ac:dyDescent="0.15"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</row>
    <row r="119" spans="11:36" x14ac:dyDescent="0.15"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</row>
    <row r="120" spans="11:36" x14ac:dyDescent="0.15"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</row>
  </sheetData>
  <autoFilter ref="A3:I43">
    <filterColumn colId="1" showButton="0"/>
  </autoFilter>
  <mergeCells count="67">
    <mergeCell ref="A67:B67"/>
    <mergeCell ref="A68:B68"/>
    <mergeCell ref="A69:B69"/>
    <mergeCell ref="A57:B57"/>
    <mergeCell ref="A60:B60"/>
    <mergeCell ref="A61:B61"/>
    <mergeCell ref="A62:B62"/>
    <mergeCell ref="A65:B65"/>
    <mergeCell ref="A66:B66"/>
    <mergeCell ref="A46:B46"/>
    <mergeCell ref="I46:I61"/>
    <mergeCell ref="A47:B47"/>
    <mergeCell ref="A48:B48"/>
    <mergeCell ref="A49:B49"/>
    <mergeCell ref="A50:B50"/>
    <mergeCell ref="A53:B53"/>
    <mergeCell ref="A54:B54"/>
    <mergeCell ref="A55:B55"/>
    <mergeCell ref="A56:B56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G2:AJ2"/>
    <mergeCell ref="B3:C3"/>
    <mergeCell ref="B4:C4"/>
    <mergeCell ref="B5:C5"/>
    <mergeCell ref="B6:C6"/>
    <mergeCell ref="V2:Z2"/>
    <mergeCell ref="AA2:AF2"/>
    <mergeCell ref="B7:C7"/>
    <mergeCell ref="A2:G2"/>
    <mergeCell ref="H2:I2"/>
    <mergeCell ref="K2:P2"/>
    <mergeCell ref="Q2:U2"/>
  </mergeCells>
  <phoneticPr fontId="3"/>
  <conditionalFormatting sqref="K4:K43">
    <cfRule type="expression" dxfId="191" priority="16" stopIfTrue="1">
      <formula>AND(($H4="スギ"),(#REF!&lt;12))</formula>
    </cfRule>
  </conditionalFormatting>
  <conditionalFormatting sqref="L4:L43">
    <cfRule type="expression" dxfId="190" priority="15" stopIfTrue="1">
      <formula>AND(($H4="スギ"),(#REF!&lt;22),(#REF!&gt;=12))</formula>
    </cfRule>
  </conditionalFormatting>
  <conditionalFormatting sqref="M4:M43">
    <cfRule type="expression" dxfId="189" priority="14" stopIfTrue="1">
      <formula>AND(($H4="スギ"),(#REF!&lt;32),(#REF!&gt;=22))</formula>
    </cfRule>
  </conditionalFormatting>
  <conditionalFormatting sqref="N4:N43">
    <cfRule type="expression" dxfId="188" priority="13" stopIfTrue="1">
      <formula>AND(($H4="スギ"),(#REF!&lt;42),(#REF!&gt;=32))</formula>
    </cfRule>
  </conditionalFormatting>
  <conditionalFormatting sqref="U4:U43 Z4:AF43 AJ4:AJ43 O4:P43">
    <cfRule type="expression" dxfId="187" priority="12" stopIfTrue="1">
      <formula>AND(($H4="スギ"),(#REF!&gt;=42))</formula>
    </cfRule>
  </conditionalFormatting>
  <conditionalFormatting sqref="Q4:Q43 AA4:AA43">
    <cfRule type="expression" dxfId="186" priority="11" stopIfTrue="1">
      <formula>AND(($H4="ヒノキ"),(#REF!&lt;12))</formula>
    </cfRule>
  </conditionalFormatting>
  <conditionalFormatting sqref="R4:R43 AB4:AE43">
    <cfRule type="expression" dxfId="185" priority="10" stopIfTrue="1">
      <formula>AND(($H4="ヒノキ"),(#REF!&lt;22),(#REF!&gt;=12))</formula>
    </cfRule>
  </conditionalFormatting>
  <conditionalFormatting sqref="S4:S43">
    <cfRule type="expression" dxfId="184" priority="9" stopIfTrue="1">
      <formula>AND(($H4="ヒノキ"),(#REF!&lt;32),(#REF!&gt;=22))</formula>
    </cfRule>
  </conditionalFormatting>
  <conditionalFormatting sqref="T4:U43 Z4:AF43 AJ4:AJ43">
    <cfRule type="expression" dxfId="183" priority="8" stopIfTrue="1">
      <formula>AND(($H4="ヒノキ"),(#REF!&gt;=32))</formula>
    </cfRule>
  </conditionalFormatting>
  <conditionalFormatting sqref="V4:V43 AA4:AA43">
    <cfRule type="expression" dxfId="182" priority="7" stopIfTrue="1">
      <formula>AND(($H4="アカマツ"),(#REF!&lt;12))</formula>
    </cfRule>
  </conditionalFormatting>
  <conditionalFormatting sqref="W4:W43 AB4:AB43">
    <cfRule type="expression" dxfId="181" priority="6" stopIfTrue="1">
      <formula>AND(($H4="アカマツ"),(#REF!&lt;22),(#REF!&gt;=12))</formula>
    </cfRule>
  </conditionalFormatting>
  <conditionalFormatting sqref="X4:X43 AC4:AC43">
    <cfRule type="expression" dxfId="180" priority="5" stopIfTrue="1">
      <formula>AND(($H4="アカマツ"),(#REF!&lt;42),(#REF!&gt;=22))</formula>
    </cfRule>
  </conditionalFormatting>
  <conditionalFormatting sqref="Y4:AF43 AJ4:AJ43">
    <cfRule type="expression" dxfId="179" priority="4" stopIfTrue="1">
      <formula>AND(($H4="アカマツ"),(#REF!&gt;=42))</formula>
    </cfRule>
  </conditionalFormatting>
  <conditionalFormatting sqref="AG4:AG43">
    <cfRule type="expression" dxfId="178" priority="3" stopIfTrue="1">
      <formula>AND(($H4&lt;&gt;"スギ"),($H4&lt;&gt;"ヒノキ"),($H4&lt;&gt;"アカマツ"),(#REF!&lt;12))</formula>
    </cfRule>
  </conditionalFormatting>
  <conditionalFormatting sqref="AH4:AH43">
    <cfRule type="expression" dxfId="177" priority="2" stopIfTrue="1">
      <formula>AND(($H4&lt;&gt;"スギ"),($H4&lt;&gt;"ヒノキ"),($H4&lt;&gt;"アカマツ"),(#REF!&lt;42),(#REF!&gt;=12))</formula>
    </cfRule>
  </conditionalFormatting>
  <conditionalFormatting sqref="AI4:AJ43">
    <cfRule type="expression" dxfId="176" priority="1" stopIfTrue="1">
      <formula>AND(($H4&lt;&gt;"スギ"),($H4&lt;&gt;"ヒノキ"),($H4&lt;&gt;"アカマツ"),(#REF!&gt;=42))</formula>
    </cfRule>
  </conditionalFormatting>
  <pageMargins left="1.1023622047244095" right="0.19685039370078741" top="0.27559055118110237" bottom="0.31496062992125984" header="0.15748031496062992" footer="0.23622047244094491"/>
  <pageSetup paperSize="9" scale="90" orientation="portrait" blackAndWhite="1" r:id="rId1"/>
  <headerFooter alignWithMargins="0">
    <oddHeader>&amp;R&amp;P</oddHead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120"/>
  <sheetViews>
    <sheetView showGridLines="0" tabSelected="1" view="pageBreakPreview" topLeftCell="A22" zoomScaleNormal="85" zoomScaleSheetLayoutView="100" workbookViewId="0">
      <selection activeCell="J6" sqref="J6"/>
    </sheetView>
  </sheetViews>
  <sheetFormatPr defaultColWidth="8.125" defaultRowHeight="14.25" x14ac:dyDescent="0.15"/>
  <cols>
    <col min="1" max="3" width="7.875" style="1" customWidth="1"/>
    <col min="4" max="4" width="8.125" style="1" customWidth="1"/>
    <col min="5" max="6" width="8" style="1" customWidth="1"/>
    <col min="7" max="7" width="18.625" style="1" customWidth="1"/>
    <col min="8" max="8" width="7.75" style="1" customWidth="1"/>
    <col min="9" max="9" width="23.875" style="1" customWidth="1"/>
    <col min="10" max="16384" width="8.125" style="1"/>
  </cols>
  <sheetData>
    <row r="1" spans="1:36" ht="43.5" customHeight="1" x14ac:dyDescent="0.15">
      <c r="B1" s="1" t="s">
        <v>0</v>
      </c>
    </row>
    <row r="2" spans="1:36" ht="21" customHeight="1" x14ac:dyDescent="0.15">
      <c r="A2" s="83" t="s">
        <v>94</v>
      </c>
      <c r="B2" s="83"/>
      <c r="C2" s="83"/>
      <c r="D2" s="83"/>
      <c r="E2" s="83"/>
      <c r="F2" s="83"/>
      <c r="G2" s="83"/>
      <c r="H2" s="84" t="s">
        <v>164</v>
      </c>
      <c r="I2" s="84"/>
      <c r="K2" s="80" t="s">
        <v>1</v>
      </c>
      <c r="L2" s="81"/>
      <c r="M2" s="81"/>
      <c r="N2" s="81"/>
      <c r="O2" s="81"/>
      <c r="P2" s="82"/>
      <c r="Q2" s="80" t="s">
        <v>2</v>
      </c>
      <c r="R2" s="81"/>
      <c r="S2" s="81"/>
      <c r="T2" s="81"/>
      <c r="U2" s="82"/>
      <c r="V2" s="80" t="s">
        <v>3</v>
      </c>
      <c r="W2" s="81"/>
      <c r="X2" s="81"/>
      <c r="Y2" s="81"/>
      <c r="Z2" s="82"/>
      <c r="AA2" s="80" t="s">
        <v>4</v>
      </c>
      <c r="AB2" s="81"/>
      <c r="AC2" s="81"/>
      <c r="AD2" s="81"/>
      <c r="AE2" s="81"/>
      <c r="AF2" s="82"/>
      <c r="AG2" s="78" t="s">
        <v>5</v>
      </c>
      <c r="AH2" s="78"/>
      <c r="AI2" s="78"/>
      <c r="AJ2" s="78"/>
    </row>
    <row r="3" spans="1:36" ht="46.5" customHeight="1" x14ac:dyDescent="0.15">
      <c r="A3" s="61" t="s">
        <v>6</v>
      </c>
      <c r="B3" s="79" t="s">
        <v>7</v>
      </c>
      <c r="C3" s="79"/>
      <c r="D3" s="2" t="s">
        <v>8</v>
      </c>
      <c r="E3" s="2" t="s">
        <v>9</v>
      </c>
      <c r="F3" s="3" t="s">
        <v>10</v>
      </c>
      <c r="G3" s="3" t="s">
        <v>11</v>
      </c>
      <c r="H3" s="2" t="s">
        <v>12</v>
      </c>
      <c r="I3" s="2" t="s">
        <v>13</v>
      </c>
      <c r="K3" s="60">
        <v>0</v>
      </c>
      <c r="L3" s="60">
        <v>12</v>
      </c>
      <c r="M3" s="60">
        <v>22</v>
      </c>
      <c r="N3" s="60">
        <v>32</v>
      </c>
      <c r="O3" s="60">
        <v>42</v>
      </c>
      <c r="P3" s="60" t="s">
        <v>14</v>
      </c>
      <c r="Q3" s="60">
        <v>0</v>
      </c>
      <c r="R3" s="60">
        <v>12</v>
      </c>
      <c r="S3" s="60">
        <v>22</v>
      </c>
      <c r="T3" s="60">
        <v>32</v>
      </c>
      <c r="U3" s="60" t="s">
        <v>14</v>
      </c>
      <c r="V3" s="60">
        <v>0</v>
      </c>
      <c r="W3" s="60">
        <v>12</v>
      </c>
      <c r="X3" s="60">
        <v>22</v>
      </c>
      <c r="Y3" s="60">
        <v>42</v>
      </c>
      <c r="Z3" s="60" t="s">
        <v>14</v>
      </c>
      <c r="AA3" s="60">
        <v>0</v>
      </c>
      <c r="AB3" s="60">
        <v>12</v>
      </c>
      <c r="AC3" s="60">
        <v>22</v>
      </c>
      <c r="AD3" s="60">
        <v>32</v>
      </c>
      <c r="AE3" s="60">
        <v>42</v>
      </c>
      <c r="AF3" s="60" t="s">
        <v>14</v>
      </c>
      <c r="AG3" s="60">
        <v>0</v>
      </c>
      <c r="AH3" s="60">
        <v>12</v>
      </c>
      <c r="AI3" s="60">
        <v>42</v>
      </c>
      <c r="AJ3" s="60" t="s">
        <v>14</v>
      </c>
    </row>
    <row r="4" spans="1:36" ht="12.95" customHeight="1" x14ac:dyDescent="0.15">
      <c r="A4" s="59">
        <v>51</v>
      </c>
      <c r="B4" s="77" t="s">
        <v>86</v>
      </c>
      <c r="C4" s="77"/>
      <c r="D4" s="59">
        <v>38</v>
      </c>
      <c r="E4" s="59">
        <v>22</v>
      </c>
      <c r="F4" s="4">
        <f t="shared" ref="F4:F43" si="0">IF(D4&gt;0,IF(B4="スギ",P4,IF(B4="ヒノキ",U4,IF(B4="アカマツ",Z4,IF(B4="カラマツ",AF4,AJ4)))),"")</f>
        <v>1.1100000000000001</v>
      </c>
      <c r="G4" s="5"/>
      <c r="H4" s="59"/>
      <c r="I4" s="59" t="s">
        <v>71</v>
      </c>
      <c r="J4" s="1" t="s">
        <v>15</v>
      </c>
      <c r="K4" s="60">
        <f t="shared" ref="K4:K43" si="1">IF(ROUND(10^(-5+0.8769+1.7454*LOG(D4)+1.014*LOG(E4)),2)&gt;=0.01,ROUND(10^(-5+0.8769+1.7454*LOG(D4)+1.014*LOG(E4)),2),ROUND(10^(-5+0.8769+1.7454*LOG(D4)+1.014*LOG(E4)),3))</f>
        <v>0.99</v>
      </c>
      <c r="L4" s="60">
        <f t="shared" ref="L4:L43" si="2">ROUND(10^(-5+0.73504+1.83346*LOG(D4)+1.06569*LOG(E4)),2)</f>
        <v>1.1499999999999999</v>
      </c>
      <c r="M4" s="60">
        <f t="shared" ref="M4:M43" si="3">ROUND(10^(-5+0.71514+1.74357*LOG(D4)+1.17719*LOG(E4)),2)</f>
        <v>1.1200000000000001</v>
      </c>
      <c r="N4" s="60">
        <f t="shared" ref="N4:N43" si="4">ROUND(10^(-5+0.82956+1.76381*LOG(D4)+1.06412*LOG(E4)),2)</f>
        <v>1.1100000000000001</v>
      </c>
      <c r="O4" s="60">
        <f t="shared" ref="O4:O43" si="5">ROUND(10^(-5+0.88226+1.79204*LOG(D4)+0.99303*LOG(E4)),2)</f>
        <v>1.1100000000000001</v>
      </c>
      <c r="P4" s="60">
        <f>HLOOKUP($D4,K$3:O$43,MATCH($A4,$A$3:$A$43,0),1)</f>
        <v>1.1100000000000001</v>
      </c>
      <c r="Q4" s="60">
        <f t="shared" ref="Q4:Q43" si="6">IF(ROUND(10^(1.810672*LOG(D4)+0.982833*LOG(E4)-4.173533),2)&gt;=0.01,ROUND(10^(1.810672*LOG(D4)+0.982833*LOG(E4)-4.173533),2),ROUND(10^(1.810672*LOG(D4)+0.982833*LOG(E4)-4.173533),3))</f>
        <v>1.01</v>
      </c>
      <c r="R4" s="60">
        <f t="shared" ref="R4:R43" si="7">ROUND(10^(1.905709*LOG(D4)+1.011385*LOG(E4)-4.293729),2)</f>
        <v>1.19</v>
      </c>
      <c r="S4" s="60">
        <f t="shared" ref="S4:S43" si="8">ROUND(10^(1.771888*LOG(D4)+1.138415*LOG(E4)-4.271259),2)</f>
        <v>1.1399999999999999</v>
      </c>
      <c r="T4" s="60">
        <f t="shared" ref="T4:T43" si="9">ROUND(10^(1.671519*LOG(D4)+1.363617*LOG(E4)-4.404407),2)</f>
        <v>1.17</v>
      </c>
      <c r="U4" s="60">
        <f t="shared" ref="U4:U43" si="10">HLOOKUP($D4,Q$3:T$43,MATCH($A4,$A$3:$A$43,0),1)</f>
        <v>1.17</v>
      </c>
      <c r="V4" s="60">
        <f t="shared" ref="V4:V43" si="11">IF(ROUND(10^(-4.249503+1.946501*LOG(D4)+0.942682*LOG(E4)),2)&gt;=0.01,ROUND(10^(-4.249503+1.946501*LOG(D4)+0.942682*LOG(E4)),2),ROUND(10^(-4.249503+1.946501*LOG(D4)+0.942682*LOG(E4)),3))</f>
        <v>1.23</v>
      </c>
      <c r="W4" s="60">
        <f t="shared" ref="W4:W43" si="12">ROUND(10^(-4.155639+1.847898*LOG(D4)+0.951955*LOG(E4)),2)</f>
        <v>1.1000000000000001</v>
      </c>
      <c r="X4" s="60">
        <f t="shared" ref="X4:X43" si="13">ROUND(10^(-4.194535+1.804172*LOG(D4)+1.034248*LOG(E4)),2)</f>
        <v>1.1100000000000001</v>
      </c>
      <c r="Y4" s="60">
        <f t="shared" ref="Y4:Y43" si="14">ROUND(10^(-4.42347+2.006485*LOG(D4)+0.967757*LOG(E4)),2)</f>
        <v>1.1100000000000001</v>
      </c>
      <c r="Z4" s="60">
        <f t="shared" ref="Z4:Z43" si="15">HLOOKUP($D4,V$3:Y$43,MATCH($A4,$A$3:$A$43,0),1)</f>
        <v>1.1100000000000001</v>
      </c>
      <c r="AA4" s="60">
        <f t="shared" ref="AA4:AA43" si="16">IF(ROUND(10^(1.80389*LOG(D4)+0.962587*LOG(E4)-4.155099),2)&gt;=0.01,ROUND(10^(1.80389*LOG(D4)+0.962587*LOG(E4)-4.155099),2),ROUND(10^(1.80389*LOG(D4)+0.962587*LOG(E4)-4.155099),3))</f>
        <v>0.97</v>
      </c>
      <c r="AB4" s="60">
        <f t="shared" ref="AB4:AB43" si="17">ROUND(10^(1.979213*LOG(D4)+0.998347*LOG(E4)-4.369281),2)</f>
        <v>1.25</v>
      </c>
      <c r="AC4" s="60">
        <f t="shared" ref="AC4:AC43" si="18">ROUND(10^(1.904401*LOG(D4)+1.062478*LOG(E4)-4.348104),2)</f>
        <v>1.22</v>
      </c>
      <c r="AD4" s="60">
        <f t="shared" ref="AD4:AD43" si="19">ROUND(10^(1.640825*LOG(D4)+1.080387*LOG(E4)-3.976731),2)</f>
        <v>1.1599999999999999</v>
      </c>
      <c r="AE4" s="60">
        <f t="shared" ref="AE4:AE43" si="20">ROUND(10^(1.90887*LOG(D4)+1.088002*LOG(E4)-4.431495),2)</f>
        <v>1.1100000000000001</v>
      </c>
      <c r="AF4" s="60">
        <f t="shared" ref="AF4:AF43" si="21">HLOOKUP($D4,AA$3:AE$43,MATCH($A4,$A$3:$A$43,0),1)</f>
        <v>1.1599999999999999</v>
      </c>
      <c r="AG4" s="60">
        <f t="shared" ref="AG4:AG43" si="22">IF(ROUND(10^(1.94019664*LOG(D4)+0.84689666*LOG(E4)-4.20067295),2)&gt;=0.01,ROUND(10^(1.94019664*LOG(D4)+0.84689666*LOG(E4)-4.20067295),2),ROUND(10^(1.94019664*LOG(D4)+0.84689666*LOG(E4)-4.20067295),3))</f>
        <v>1</v>
      </c>
      <c r="AH4" s="60">
        <f t="shared" ref="AH4:AH43" si="23">ROUND(10^(1.93813902*LOG(D4)+0.96697002*LOG(E4)-4.32216295),2)</f>
        <v>1.0900000000000001</v>
      </c>
      <c r="AI4" s="60">
        <f t="shared" ref="AI4:AI43" si="24">ROUND(10^(1.82464098*LOG(D4)+0.97625989*LOG(E4)-4.15096808),2)</f>
        <v>1.1000000000000001</v>
      </c>
      <c r="AJ4" s="60">
        <f t="shared" ref="AJ4:AJ43" si="25">HLOOKUP($D4,AG$3:AI$43,MATCH($A4,$A$3:$A$43,0),1)</f>
        <v>1.0900000000000001</v>
      </c>
    </row>
    <row r="5" spans="1:36" ht="12.95" customHeight="1" x14ac:dyDescent="0.15">
      <c r="A5" s="59">
        <v>52</v>
      </c>
      <c r="B5" s="77" t="s">
        <v>86</v>
      </c>
      <c r="C5" s="77"/>
      <c r="D5" s="59">
        <v>22</v>
      </c>
      <c r="E5" s="59">
        <v>20</v>
      </c>
      <c r="F5" s="4">
        <f t="shared" si="0"/>
        <v>0.37</v>
      </c>
      <c r="G5" s="5"/>
      <c r="H5" s="59" t="s">
        <v>101</v>
      </c>
      <c r="I5" s="59"/>
      <c r="J5" s="1" t="s">
        <v>15</v>
      </c>
      <c r="K5" s="60">
        <f t="shared" si="1"/>
        <v>0.35</v>
      </c>
      <c r="L5" s="60">
        <f t="shared" si="2"/>
        <v>0.38</v>
      </c>
      <c r="M5" s="60">
        <f t="shared" si="3"/>
        <v>0.39</v>
      </c>
      <c r="N5" s="60">
        <f t="shared" si="4"/>
        <v>0.38</v>
      </c>
      <c r="O5" s="60">
        <f t="shared" si="5"/>
        <v>0.38</v>
      </c>
      <c r="P5" s="60">
        <f t="shared" ref="P5:P43" si="26">HLOOKUP($D5,K$3:O$43,MATCH(A5,$A$3:$A$43,0),1)</f>
        <v>0.39</v>
      </c>
      <c r="Q5" s="60">
        <f t="shared" si="6"/>
        <v>0.34</v>
      </c>
      <c r="R5" s="60">
        <f t="shared" si="7"/>
        <v>0.38</v>
      </c>
      <c r="S5" s="60">
        <f t="shared" si="8"/>
        <v>0.39</v>
      </c>
      <c r="T5" s="60">
        <f t="shared" si="9"/>
        <v>0.41</v>
      </c>
      <c r="U5" s="60">
        <f t="shared" si="10"/>
        <v>0.39</v>
      </c>
      <c r="V5" s="60">
        <f t="shared" si="11"/>
        <v>0.39</v>
      </c>
      <c r="W5" s="60">
        <f t="shared" si="12"/>
        <v>0.37</v>
      </c>
      <c r="X5" s="60">
        <f t="shared" si="13"/>
        <v>0.37</v>
      </c>
      <c r="Y5" s="60">
        <f t="shared" si="14"/>
        <v>0.34</v>
      </c>
      <c r="Z5" s="60">
        <f t="shared" si="15"/>
        <v>0.37</v>
      </c>
      <c r="AA5" s="60">
        <f t="shared" si="16"/>
        <v>0.33</v>
      </c>
      <c r="AB5" s="60">
        <f t="shared" si="17"/>
        <v>0.39</v>
      </c>
      <c r="AC5" s="60">
        <f t="shared" si="18"/>
        <v>0.39</v>
      </c>
      <c r="AD5" s="60">
        <f t="shared" si="19"/>
        <v>0.43</v>
      </c>
      <c r="AE5" s="60">
        <f t="shared" si="20"/>
        <v>0.35</v>
      </c>
      <c r="AF5" s="60">
        <f t="shared" si="21"/>
        <v>0.39</v>
      </c>
      <c r="AG5" s="60">
        <f t="shared" si="22"/>
        <v>0.32</v>
      </c>
      <c r="AH5" s="60">
        <f t="shared" si="23"/>
        <v>0.34</v>
      </c>
      <c r="AI5" s="60">
        <f t="shared" si="24"/>
        <v>0.37</v>
      </c>
      <c r="AJ5" s="60">
        <f t="shared" si="25"/>
        <v>0.34</v>
      </c>
    </row>
    <row r="6" spans="1:36" ht="12.95" customHeight="1" x14ac:dyDescent="0.15">
      <c r="A6" s="59">
        <v>53</v>
      </c>
      <c r="B6" s="77" t="s">
        <v>86</v>
      </c>
      <c r="C6" s="77"/>
      <c r="D6" s="59">
        <v>38</v>
      </c>
      <c r="E6" s="59">
        <v>22</v>
      </c>
      <c r="F6" s="4">
        <f t="shared" si="0"/>
        <v>1.1100000000000001</v>
      </c>
      <c r="G6" s="5" t="s">
        <v>55</v>
      </c>
      <c r="H6" s="59" t="s">
        <v>101</v>
      </c>
      <c r="I6" s="5"/>
      <c r="J6" s="1" t="s">
        <v>15</v>
      </c>
      <c r="K6" s="60">
        <f t="shared" si="1"/>
        <v>0.99</v>
      </c>
      <c r="L6" s="60">
        <f t="shared" si="2"/>
        <v>1.1499999999999999</v>
      </c>
      <c r="M6" s="60">
        <f t="shared" si="3"/>
        <v>1.1200000000000001</v>
      </c>
      <c r="N6" s="60">
        <f t="shared" si="4"/>
        <v>1.1100000000000001</v>
      </c>
      <c r="O6" s="60">
        <f t="shared" si="5"/>
        <v>1.1100000000000001</v>
      </c>
      <c r="P6" s="60">
        <f t="shared" si="26"/>
        <v>1.1100000000000001</v>
      </c>
      <c r="Q6" s="60">
        <f t="shared" si="6"/>
        <v>1.01</v>
      </c>
      <c r="R6" s="60">
        <f t="shared" si="7"/>
        <v>1.19</v>
      </c>
      <c r="S6" s="60">
        <f t="shared" si="8"/>
        <v>1.1399999999999999</v>
      </c>
      <c r="T6" s="60">
        <f t="shared" si="9"/>
        <v>1.17</v>
      </c>
      <c r="U6" s="60">
        <f t="shared" si="10"/>
        <v>1.17</v>
      </c>
      <c r="V6" s="60">
        <f t="shared" si="11"/>
        <v>1.23</v>
      </c>
      <c r="W6" s="60">
        <f t="shared" si="12"/>
        <v>1.1000000000000001</v>
      </c>
      <c r="X6" s="60">
        <f t="shared" si="13"/>
        <v>1.1100000000000001</v>
      </c>
      <c r="Y6" s="60">
        <f t="shared" si="14"/>
        <v>1.1100000000000001</v>
      </c>
      <c r="Z6" s="60">
        <f t="shared" si="15"/>
        <v>1.1100000000000001</v>
      </c>
      <c r="AA6" s="60">
        <f t="shared" si="16"/>
        <v>0.97</v>
      </c>
      <c r="AB6" s="60">
        <f t="shared" si="17"/>
        <v>1.25</v>
      </c>
      <c r="AC6" s="60">
        <f t="shared" si="18"/>
        <v>1.22</v>
      </c>
      <c r="AD6" s="60">
        <f t="shared" si="19"/>
        <v>1.1599999999999999</v>
      </c>
      <c r="AE6" s="60">
        <f t="shared" si="20"/>
        <v>1.1100000000000001</v>
      </c>
      <c r="AF6" s="60">
        <f t="shared" si="21"/>
        <v>1.1599999999999999</v>
      </c>
      <c r="AG6" s="60">
        <f t="shared" si="22"/>
        <v>1</v>
      </c>
      <c r="AH6" s="60">
        <f t="shared" si="23"/>
        <v>1.0900000000000001</v>
      </c>
      <c r="AI6" s="60">
        <f t="shared" si="24"/>
        <v>1.1000000000000001</v>
      </c>
      <c r="AJ6" s="60">
        <f t="shared" si="25"/>
        <v>1.0900000000000001</v>
      </c>
    </row>
    <row r="7" spans="1:36" ht="12.95" customHeight="1" x14ac:dyDescent="0.15">
      <c r="A7" s="59">
        <v>54</v>
      </c>
      <c r="B7" s="77" t="s">
        <v>86</v>
      </c>
      <c r="C7" s="77"/>
      <c r="D7" s="59">
        <v>30</v>
      </c>
      <c r="E7" s="59">
        <v>21</v>
      </c>
      <c r="F7" s="4">
        <f t="shared" si="0"/>
        <v>0.69</v>
      </c>
      <c r="G7" s="5" t="s">
        <v>53</v>
      </c>
      <c r="H7" s="59" t="s">
        <v>101</v>
      </c>
      <c r="I7" s="59"/>
      <c r="J7" s="1" t="s">
        <v>15</v>
      </c>
      <c r="K7" s="60">
        <f t="shared" si="1"/>
        <v>0.62</v>
      </c>
      <c r="L7" s="60">
        <f t="shared" si="2"/>
        <v>0.71</v>
      </c>
      <c r="M7" s="60">
        <f t="shared" si="3"/>
        <v>0.7</v>
      </c>
      <c r="N7" s="60">
        <f t="shared" si="4"/>
        <v>0.69</v>
      </c>
      <c r="O7" s="60">
        <f t="shared" si="5"/>
        <v>0.7</v>
      </c>
      <c r="P7" s="60">
        <f t="shared" si="26"/>
        <v>0.7</v>
      </c>
      <c r="Q7" s="60">
        <f t="shared" si="6"/>
        <v>0.63</v>
      </c>
      <c r="R7" s="60">
        <f t="shared" si="7"/>
        <v>0.72</v>
      </c>
      <c r="S7" s="60">
        <f t="shared" si="8"/>
        <v>0.71</v>
      </c>
      <c r="T7" s="60">
        <f t="shared" si="9"/>
        <v>0.74</v>
      </c>
      <c r="U7" s="60">
        <f t="shared" si="10"/>
        <v>0.71</v>
      </c>
      <c r="V7" s="60">
        <f t="shared" si="11"/>
        <v>0.74</v>
      </c>
      <c r="W7" s="60">
        <f t="shared" si="12"/>
        <v>0.68</v>
      </c>
      <c r="X7" s="60">
        <f t="shared" si="13"/>
        <v>0.69</v>
      </c>
      <c r="Y7" s="60">
        <f t="shared" si="14"/>
        <v>0.66</v>
      </c>
      <c r="Z7" s="60">
        <f t="shared" si="15"/>
        <v>0.69</v>
      </c>
      <c r="AA7" s="60">
        <f t="shared" si="16"/>
        <v>0.61</v>
      </c>
      <c r="AB7" s="60">
        <f t="shared" si="17"/>
        <v>0.75</v>
      </c>
      <c r="AC7" s="60">
        <f t="shared" si="18"/>
        <v>0.74</v>
      </c>
      <c r="AD7" s="60">
        <f t="shared" si="19"/>
        <v>0.75</v>
      </c>
      <c r="AE7" s="60">
        <f t="shared" si="20"/>
        <v>0.67</v>
      </c>
      <c r="AF7" s="60">
        <f t="shared" si="21"/>
        <v>0.74</v>
      </c>
      <c r="AG7" s="60">
        <f t="shared" si="22"/>
        <v>0.61</v>
      </c>
      <c r="AH7" s="60">
        <f t="shared" si="23"/>
        <v>0.66</v>
      </c>
      <c r="AI7" s="60">
        <f t="shared" si="24"/>
        <v>0.68</v>
      </c>
      <c r="AJ7" s="60">
        <f t="shared" si="25"/>
        <v>0.66</v>
      </c>
    </row>
    <row r="8" spans="1:36" ht="12.95" customHeight="1" x14ac:dyDescent="0.15">
      <c r="A8" s="59">
        <v>55</v>
      </c>
      <c r="B8" s="77" t="s">
        <v>86</v>
      </c>
      <c r="C8" s="77"/>
      <c r="D8" s="59">
        <v>22</v>
      </c>
      <c r="E8" s="59">
        <v>15</v>
      </c>
      <c r="F8" s="4">
        <f t="shared" si="0"/>
        <v>0.28000000000000003</v>
      </c>
      <c r="G8" s="5" t="s">
        <v>53</v>
      </c>
      <c r="H8" s="59" t="s">
        <v>101</v>
      </c>
      <c r="I8" s="59"/>
      <c r="J8" s="1" t="s">
        <v>15</v>
      </c>
      <c r="K8" s="60">
        <f t="shared" si="1"/>
        <v>0.26</v>
      </c>
      <c r="L8" s="60">
        <f t="shared" si="2"/>
        <v>0.28000000000000003</v>
      </c>
      <c r="M8" s="60">
        <f t="shared" si="3"/>
        <v>0.28000000000000003</v>
      </c>
      <c r="N8" s="60">
        <f t="shared" si="4"/>
        <v>0.28000000000000003</v>
      </c>
      <c r="O8" s="60">
        <f t="shared" si="5"/>
        <v>0.28999999999999998</v>
      </c>
      <c r="P8" s="60">
        <f t="shared" si="26"/>
        <v>0.28000000000000003</v>
      </c>
      <c r="Q8" s="60">
        <f t="shared" si="6"/>
        <v>0.26</v>
      </c>
      <c r="R8" s="60">
        <f t="shared" si="7"/>
        <v>0.28000000000000003</v>
      </c>
      <c r="S8" s="60">
        <f t="shared" si="8"/>
        <v>0.28000000000000003</v>
      </c>
      <c r="T8" s="60">
        <f t="shared" si="9"/>
        <v>0.28000000000000003</v>
      </c>
      <c r="U8" s="60">
        <f t="shared" si="10"/>
        <v>0.28000000000000003</v>
      </c>
      <c r="V8" s="60">
        <f t="shared" si="11"/>
        <v>0.3</v>
      </c>
      <c r="W8" s="60">
        <f t="shared" si="12"/>
        <v>0.28000000000000003</v>
      </c>
      <c r="X8" s="60">
        <f t="shared" si="13"/>
        <v>0.28000000000000003</v>
      </c>
      <c r="Y8" s="60">
        <f t="shared" si="14"/>
        <v>0.26</v>
      </c>
      <c r="Z8" s="60">
        <f t="shared" si="15"/>
        <v>0.28000000000000003</v>
      </c>
      <c r="AA8" s="60">
        <f t="shared" si="16"/>
        <v>0.25</v>
      </c>
      <c r="AB8" s="60">
        <f t="shared" si="17"/>
        <v>0.28999999999999998</v>
      </c>
      <c r="AC8" s="60">
        <f t="shared" si="18"/>
        <v>0.28999999999999998</v>
      </c>
      <c r="AD8" s="60">
        <f t="shared" si="19"/>
        <v>0.31</v>
      </c>
      <c r="AE8" s="60">
        <f t="shared" si="20"/>
        <v>0.26</v>
      </c>
      <c r="AF8" s="60">
        <f t="shared" si="21"/>
        <v>0.28999999999999998</v>
      </c>
      <c r="AG8" s="60">
        <f t="shared" si="22"/>
        <v>0.25</v>
      </c>
      <c r="AH8" s="60">
        <f t="shared" si="23"/>
        <v>0.26</v>
      </c>
      <c r="AI8" s="60">
        <f t="shared" si="24"/>
        <v>0.28000000000000003</v>
      </c>
      <c r="AJ8" s="60">
        <f t="shared" si="25"/>
        <v>0.26</v>
      </c>
    </row>
    <row r="9" spans="1:36" ht="12.95" customHeight="1" x14ac:dyDescent="0.15">
      <c r="A9" s="59">
        <v>56</v>
      </c>
      <c r="B9" s="77" t="s">
        <v>86</v>
      </c>
      <c r="C9" s="77"/>
      <c r="D9" s="59">
        <v>26</v>
      </c>
      <c r="E9" s="59">
        <v>13</v>
      </c>
      <c r="F9" s="4">
        <f t="shared" si="0"/>
        <v>0.32</v>
      </c>
      <c r="G9" s="5" t="s">
        <v>54</v>
      </c>
      <c r="H9" s="59" t="s">
        <v>101</v>
      </c>
      <c r="I9" s="59"/>
      <c r="J9" s="1" t="s">
        <v>15</v>
      </c>
      <c r="K9" s="60">
        <f t="shared" si="1"/>
        <v>0.3</v>
      </c>
      <c r="L9" s="60">
        <f t="shared" si="2"/>
        <v>0.33</v>
      </c>
      <c r="M9" s="60">
        <f t="shared" si="3"/>
        <v>0.31</v>
      </c>
      <c r="N9" s="60">
        <f t="shared" si="4"/>
        <v>0.32</v>
      </c>
      <c r="O9" s="60">
        <f t="shared" si="5"/>
        <v>0.33</v>
      </c>
      <c r="P9" s="60">
        <f t="shared" si="26"/>
        <v>0.31</v>
      </c>
      <c r="Q9" s="60">
        <f t="shared" si="6"/>
        <v>0.3</v>
      </c>
      <c r="R9" s="60">
        <f t="shared" si="7"/>
        <v>0.34</v>
      </c>
      <c r="S9" s="60">
        <f t="shared" si="8"/>
        <v>0.32</v>
      </c>
      <c r="T9" s="60">
        <f t="shared" si="9"/>
        <v>0.3</v>
      </c>
      <c r="U9" s="60">
        <f t="shared" si="10"/>
        <v>0.32</v>
      </c>
      <c r="V9" s="60">
        <f t="shared" si="11"/>
        <v>0.36</v>
      </c>
      <c r="W9" s="60">
        <f t="shared" si="12"/>
        <v>0.33</v>
      </c>
      <c r="X9" s="60">
        <f t="shared" si="13"/>
        <v>0.32</v>
      </c>
      <c r="Y9" s="60">
        <f t="shared" si="14"/>
        <v>0.31</v>
      </c>
      <c r="Z9" s="60">
        <f t="shared" si="15"/>
        <v>0.32</v>
      </c>
      <c r="AA9" s="60">
        <f t="shared" si="16"/>
        <v>0.28999999999999998</v>
      </c>
      <c r="AB9" s="60">
        <f t="shared" si="17"/>
        <v>0.35</v>
      </c>
      <c r="AC9" s="60">
        <f t="shared" si="18"/>
        <v>0.34</v>
      </c>
      <c r="AD9" s="60">
        <f t="shared" si="19"/>
        <v>0.35</v>
      </c>
      <c r="AE9" s="60">
        <f t="shared" si="20"/>
        <v>0.3</v>
      </c>
      <c r="AF9" s="60">
        <f t="shared" si="21"/>
        <v>0.34</v>
      </c>
      <c r="AG9" s="60">
        <f t="shared" si="22"/>
        <v>0.31</v>
      </c>
      <c r="AH9" s="60">
        <f t="shared" si="23"/>
        <v>0.31</v>
      </c>
      <c r="AI9" s="60">
        <f t="shared" si="24"/>
        <v>0.33</v>
      </c>
      <c r="AJ9" s="60">
        <f t="shared" si="25"/>
        <v>0.31</v>
      </c>
    </row>
    <row r="10" spans="1:36" ht="12.95" customHeight="1" x14ac:dyDescent="0.15">
      <c r="A10" s="59">
        <v>57</v>
      </c>
      <c r="B10" s="77" t="s">
        <v>86</v>
      </c>
      <c r="C10" s="77"/>
      <c r="D10" s="59">
        <v>12</v>
      </c>
      <c r="E10" s="59">
        <v>10</v>
      </c>
      <c r="F10" s="4">
        <f t="shared" si="0"/>
        <v>0.06</v>
      </c>
      <c r="G10" s="5" t="s">
        <v>54</v>
      </c>
      <c r="H10" s="59" t="s">
        <v>101</v>
      </c>
      <c r="I10" s="5"/>
      <c r="J10" s="1" t="s">
        <v>15</v>
      </c>
      <c r="K10" s="60">
        <f t="shared" si="1"/>
        <v>0.06</v>
      </c>
      <c r="L10" s="60">
        <f t="shared" si="2"/>
        <v>0.06</v>
      </c>
      <c r="M10" s="60">
        <f t="shared" si="3"/>
        <v>0.06</v>
      </c>
      <c r="N10" s="60">
        <f t="shared" si="4"/>
        <v>0.06</v>
      </c>
      <c r="O10" s="60">
        <f t="shared" si="5"/>
        <v>0.06</v>
      </c>
      <c r="P10" s="60">
        <f t="shared" si="26"/>
        <v>0.06</v>
      </c>
      <c r="Q10" s="60">
        <f t="shared" si="6"/>
        <v>0.06</v>
      </c>
      <c r="R10" s="60">
        <f t="shared" si="7"/>
        <v>0.06</v>
      </c>
      <c r="S10" s="60">
        <f t="shared" si="8"/>
        <v>0.06</v>
      </c>
      <c r="T10" s="60">
        <f t="shared" si="9"/>
        <v>0.06</v>
      </c>
      <c r="U10" s="60">
        <f t="shared" si="10"/>
        <v>0.06</v>
      </c>
      <c r="V10" s="60">
        <f t="shared" si="11"/>
        <v>0.06</v>
      </c>
      <c r="W10" s="60">
        <f t="shared" si="12"/>
        <v>0.06</v>
      </c>
      <c r="X10" s="60">
        <f t="shared" si="13"/>
        <v>0.06</v>
      </c>
      <c r="Y10" s="60">
        <f t="shared" si="14"/>
        <v>0.05</v>
      </c>
      <c r="Z10" s="60">
        <f t="shared" si="15"/>
        <v>0.06</v>
      </c>
      <c r="AA10" s="60">
        <f t="shared" si="16"/>
        <v>0.06</v>
      </c>
      <c r="AB10" s="60">
        <f t="shared" si="17"/>
        <v>0.06</v>
      </c>
      <c r="AC10" s="60">
        <f t="shared" si="18"/>
        <v>0.06</v>
      </c>
      <c r="AD10" s="60">
        <f t="shared" si="19"/>
        <v>7.0000000000000007E-2</v>
      </c>
      <c r="AE10" s="60">
        <f t="shared" si="20"/>
        <v>0.05</v>
      </c>
      <c r="AF10" s="60">
        <f t="shared" si="21"/>
        <v>0.06</v>
      </c>
      <c r="AG10" s="60">
        <f t="shared" si="22"/>
        <v>0.05</v>
      </c>
      <c r="AH10" s="60">
        <f t="shared" si="23"/>
        <v>0.05</v>
      </c>
      <c r="AI10" s="60">
        <f t="shared" si="24"/>
        <v>0.06</v>
      </c>
      <c r="AJ10" s="60">
        <f t="shared" si="25"/>
        <v>0.05</v>
      </c>
    </row>
    <row r="11" spans="1:36" ht="12.95" customHeight="1" x14ac:dyDescent="0.15">
      <c r="A11" s="59">
        <v>58</v>
      </c>
      <c r="B11" s="77" t="s">
        <v>86</v>
      </c>
      <c r="C11" s="77"/>
      <c r="D11" s="59">
        <v>34</v>
      </c>
      <c r="E11" s="59">
        <v>21</v>
      </c>
      <c r="F11" s="4">
        <f t="shared" si="0"/>
        <v>0.86</v>
      </c>
      <c r="G11" s="5"/>
      <c r="H11" s="59"/>
      <c r="I11" s="59"/>
      <c r="J11" s="1" t="s">
        <v>15</v>
      </c>
      <c r="K11" s="60">
        <f t="shared" si="1"/>
        <v>0.78</v>
      </c>
      <c r="L11" s="60">
        <f t="shared" si="2"/>
        <v>0.9</v>
      </c>
      <c r="M11" s="60">
        <f t="shared" si="3"/>
        <v>0.87</v>
      </c>
      <c r="N11" s="60">
        <f t="shared" si="4"/>
        <v>0.87</v>
      </c>
      <c r="O11" s="60">
        <f t="shared" si="5"/>
        <v>0.87</v>
      </c>
      <c r="P11" s="60">
        <f t="shared" si="26"/>
        <v>0.87</v>
      </c>
      <c r="Q11" s="60">
        <f t="shared" si="6"/>
        <v>0.79</v>
      </c>
      <c r="R11" s="60">
        <f t="shared" si="7"/>
        <v>0.92</v>
      </c>
      <c r="S11" s="60">
        <f t="shared" si="8"/>
        <v>0.89</v>
      </c>
      <c r="T11" s="60">
        <f t="shared" si="9"/>
        <v>0.91</v>
      </c>
      <c r="U11" s="60">
        <f t="shared" si="10"/>
        <v>0.91</v>
      </c>
      <c r="V11" s="60">
        <f t="shared" si="11"/>
        <v>0.95</v>
      </c>
      <c r="W11" s="60">
        <f t="shared" si="12"/>
        <v>0.86</v>
      </c>
      <c r="X11" s="60">
        <f t="shared" si="13"/>
        <v>0.86</v>
      </c>
      <c r="Y11" s="60">
        <f t="shared" si="14"/>
        <v>0.85</v>
      </c>
      <c r="Z11" s="60">
        <f t="shared" si="15"/>
        <v>0.86</v>
      </c>
      <c r="AA11" s="60">
        <f t="shared" si="16"/>
        <v>0.76</v>
      </c>
      <c r="AB11" s="60">
        <f t="shared" si="17"/>
        <v>0.96</v>
      </c>
      <c r="AC11" s="60">
        <f t="shared" si="18"/>
        <v>0.94</v>
      </c>
      <c r="AD11" s="60">
        <f t="shared" si="19"/>
        <v>0.92</v>
      </c>
      <c r="AE11" s="60">
        <f t="shared" si="20"/>
        <v>0.85</v>
      </c>
      <c r="AF11" s="60">
        <f t="shared" si="21"/>
        <v>0.92</v>
      </c>
      <c r="AG11" s="60">
        <f t="shared" si="22"/>
        <v>0.78</v>
      </c>
      <c r="AH11" s="60">
        <f t="shared" si="23"/>
        <v>0.84</v>
      </c>
      <c r="AI11" s="60">
        <f t="shared" si="24"/>
        <v>0.86</v>
      </c>
      <c r="AJ11" s="60">
        <f t="shared" si="25"/>
        <v>0.84</v>
      </c>
    </row>
    <row r="12" spans="1:36" ht="12.95" customHeight="1" x14ac:dyDescent="0.15">
      <c r="A12" s="59">
        <v>59</v>
      </c>
      <c r="B12" s="77" t="s">
        <v>86</v>
      </c>
      <c r="C12" s="77"/>
      <c r="D12" s="59">
        <v>42</v>
      </c>
      <c r="E12" s="59">
        <v>22</v>
      </c>
      <c r="F12" s="4">
        <f t="shared" si="0"/>
        <v>1.36</v>
      </c>
      <c r="G12" s="5"/>
      <c r="H12" s="59"/>
      <c r="I12" s="5"/>
      <c r="J12" s="1" t="s">
        <v>15</v>
      </c>
      <c r="K12" s="60">
        <f t="shared" si="1"/>
        <v>1.18</v>
      </c>
      <c r="L12" s="60">
        <f t="shared" si="2"/>
        <v>1.39</v>
      </c>
      <c r="M12" s="60">
        <f t="shared" si="3"/>
        <v>1.34</v>
      </c>
      <c r="N12" s="60">
        <f t="shared" si="4"/>
        <v>1.32</v>
      </c>
      <c r="O12" s="60">
        <f t="shared" si="5"/>
        <v>1.33</v>
      </c>
      <c r="P12" s="60">
        <f t="shared" si="26"/>
        <v>1.33</v>
      </c>
      <c r="Q12" s="60">
        <f t="shared" si="6"/>
        <v>1.22</v>
      </c>
      <c r="R12" s="60">
        <f t="shared" si="7"/>
        <v>1.44</v>
      </c>
      <c r="S12" s="60">
        <f t="shared" si="8"/>
        <v>1.36</v>
      </c>
      <c r="T12" s="60">
        <f t="shared" si="9"/>
        <v>1.38</v>
      </c>
      <c r="U12" s="60">
        <f t="shared" si="10"/>
        <v>1.38</v>
      </c>
      <c r="V12" s="60">
        <f t="shared" si="11"/>
        <v>1.5</v>
      </c>
      <c r="W12" s="60">
        <f t="shared" si="12"/>
        <v>1.32</v>
      </c>
      <c r="X12" s="60">
        <f t="shared" si="13"/>
        <v>1.33</v>
      </c>
      <c r="Y12" s="60">
        <f t="shared" si="14"/>
        <v>1.36</v>
      </c>
      <c r="Z12" s="60">
        <f t="shared" si="15"/>
        <v>1.36</v>
      </c>
      <c r="AA12" s="60">
        <f t="shared" si="16"/>
        <v>1.1599999999999999</v>
      </c>
      <c r="AB12" s="60">
        <f t="shared" si="17"/>
        <v>1.53</v>
      </c>
      <c r="AC12" s="60">
        <f t="shared" si="18"/>
        <v>1.48</v>
      </c>
      <c r="AD12" s="60">
        <f t="shared" si="19"/>
        <v>1.37</v>
      </c>
      <c r="AE12" s="60">
        <f t="shared" si="20"/>
        <v>1.34</v>
      </c>
      <c r="AF12" s="60">
        <f t="shared" si="21"/>
        <v>1.34</v>
      </c>
      <c r="AG12" s="60">
        <f t="shared" si="22"/>
        <v>1.22</v>
      </c>
      <c r="AH12" s="60">
        <f t="shared" si="23"/>
        <v>1.32</v>
      </c>
      <c r="AI12" s="60">
        <f t="shared" si="24"/>
        <v>1.32</v>
      </c>
      <c r="AJ12" s="60">
        <f t="shared" si="25"/>
        <v>1.32</v>
      </c>
    </row>
    <row r="13" spans="1:36" ht="12.95" customHeight="1" x14ac:dyDescent="0.15">
      <c r="A13" s="59">
        <v>60</v>
      </c>
      <c r="B13" s="77" t="s">
        <v>96</v>
      </c>
      <c r="C13" s="77"/>
      <c r="D13" s="59">
        <v>8</v>
      </c>
      <c r="E13" s="59">
        <v>6</v>
      </c>
      <c r="F13" s="4">
        <f t="shared" si="0"/>
        <v>0.02</v>
      </c>
      <c r="G13" s="5" t="s">
        <v>196</v>
      </c>
      <c r="H13" s="69" t="s">
        <v>56</v>
      </c>
      <c r="I13" s="5"/>
      <c r="J13" s="1" t="s">
        <v>15</v>
      </c>
      <c r="K13" s="60">
        <f t="shared" si="1"/>
        <v>0.02</v>
      </c>
      <c r="L13" s="60">
        <f t="shared" si="2"/>
        <v>0.02</v>
      </c>
      <c r="M13" s="60">
        <f t="shared" si="3"/>
        <v>0.02</v>
      </c>
      <c r="N13" s="60">
        <f t="shared" si="4"/>
        <v>0.02</v>
      </c>
      <c r="O13" s="60">
        <f t="shared" si="5"/>
        <v>0.02</v>
      </c>
      <c r="P13" s="60">
        <f t="shared" si="26"/>
        <v>0.02</v>
      </c>
      <c r="Q13" s="60">
        <f t="shared" si="6"/>
        <v>0.02</v>
      </c>
      <c r="R13" s="60">
        <f t="shared" si="7"/>
        <v>0.02</v>
      </c>
      <c r="S13" s="60">
        <f t="shared" si="8"/>
        <v>0.02</v>
      </c>
      <c r="T13" s="60">
        <f t="shared" si="9"/>
        <v>0.01</v>
      </c>
      <c r="U13" s="60">
        <f t="shared" si="10"/>
        <v>0.02</v>
      </c>
      <c r="V13" s="60">
        <f t="shared" si="11"/>
        <v>0.02</v>
      </c>
      <c r="W13" s="60">
        <f t="shared" si="12"/>
        <v>0.02</v>
      </c>
      <c r="X13" s="60">
        <f t="shared" si="13"/>
        <v>0.02</v>
      </c>
      <c r="Y13" s="60">
        <f t="shared" si="14"/>
        <v>0.01</v>
      </c>
      <c r="Z13" s="60">
        <f t="shared" si="15"/>
        <v>0.02</v>
      </c>
      <c r="AA13" s="60">
        <f t="shared" si="16"/>
        <v>0.02</v>
      </c>
      <c r="AB13" s="60">
        <f t="shared" si="17"/>
        <v>0.02</v>
      </c>
      <c r="AC13" s="60">
        <f t="shared" si="18"/>
        <v>0.02</v>
      </c>
      <c r="AD13" s="60">
        <f t="shared" si="19"/>
        <v>0.02</v>
      </c>
      <c r="AE13" s="60">
        <f t="shared" si="20"/>
        <v>0.01</v>
      </c>
      <c r="AF13" s="60">
        <f t="shared" si="21"/>
        <v>0.02</v>
      </c>
      <c r="AG13" s="60">
        <f t="shared" si="22"/>
        <v>0.02</v>
      </c>
      <c r="AH13" s="60">
        <f t="shared" si="23"/>
        <v>0.02</v>
      </c>
      <c r="AI13" s="60">
        <f t="shared" si="24"/>
        <v>0.02</v>
      </c>
      <c r="AJ13" s="60">
        <f t="shared" si="25"/>
        <v>0.02</v>
      </c>
    </row>
    <row r="14" spans="1:36" ht="12.95" customHeight="1" x14ac:dyDescent="0.15">
      <c r="A14" s="59">
        <v>61</v>
      </c>
      <c r="B14" s="77" t="s">
        <v>91</v>
      </c>
      <c r="C14" s="77"/>
      <c r="D14" s="59">
        <v>12</v>
      </c>
      <c r="E14" s="59">
        <v>7</v>
      </c>
      <c r="F14" s="4">
        <f t="shared" si="0"/>
        <v>0.04</v>
      </c>
      <c r="G14" s="5" t="s">
        <v>100</v>
      </c>
      <c r="H14" s="59" t="s">
        <v>101</v>
      </c>
      <c r="I14" s="59"/>
      <c r="J14" s="1" t="s">
        <v>15</v>
      </c>
      <c r="K14" s="60">
        <f t="shared" si="1"/>
        <v>0.04</v>
      </c>
      <c r="L14" s="60">
        <f t="shared" si="2"/>
        <v>0.04</v>
      </c>
      <c r="M14" s="60">
        <f t="shared" si="3"/>
        <v>0.04</v>
      </c>
      <c r="N14" s="60">
        <f t="shared" si="4"/>
        <v>0.04</v>
      </c>
      <c r="O14" s="60">
        <f t="shared" si="5"/>
        <v>0.05</v>
      </c>
      <c r="P14" s="60">
        <f t="shared" si="26"/>
        <v>0.04</v>
      </c>
      <c r="Q14" s="60">
        <f t="shared" si="6"/>
        <v>0.04</v>
      </c>
      <c r="R14" s="60">
        <f t="shared" si="7"/>
        <v>0.04</v>
      </c>
      <c r="S14" s="60">
        <f t="shared" si="8"/>
        <v>0.04</v>
      </c>
      <c r="T14" s="60">
        <f t="shared" si="9"/>
        <v>0.04</v>
      </c>
      <c r="U14" s="60">
        <f t="shared" si="10"/>
        <v>0.04</v>
      </c>
      <c r="V14" s="60">
        <f t="shared" si="11"/>
        <v>0.04</v>
      </c>
      <c r="W14" s="60">
        <f t="shared" si="12"/>
        <v>0.04</v>
      </c>
      <c r="X14" s="60">
        <f t="shared" si="13"/>
        <v>0.04</v>
      </c>
      <c r="Y14" s="60">
        <f t="shared" si="14"/>
        <v>0.04</v>
      </c>
      <c r="Z14" s="60">
        <f t="shared" si="15"/>
        <v>0.04</v>
      </c>
      <c r="AA14" s="60">
        <f t="shared" si="16"/>
        <v>0.04</v>
      </c>
      <c r="AB14" s="60">
        <f t="shared" si="17"/>
        <v>0.04</v>
      </c>
      <c r="AC14" s="60">
        <f t="shared" si="18"/>
        <v>0.04</v>
      </c>
      <c r="AD14" s="60">
        <f t="shared" si="19"/>
        <v>0.05</v>
      </c>
      <c r="AE14" s="60">
        <f t="shared" si="20"/>
        <v>0.04</v>
      </c>
      <c r="AF14" s="60">
        <f t="shared" si="21"/>
        <v>0.04</v>
      </c>
      <c r="AG14" s="60">
        <f t="shared" si="22"/>
        <v>0.04</v>
      </c>
      <c r="AH14" s="60">
        <f t="shared" si="23"/>
        <v>0.04</v>
      </c>
      <c r="AI14" s="60">
        <f t="shared" si="24"/>
        <v>0.04</v>
      </c>
      <c r="AJ14" s="60">
        <f t="shared" si="25"/>
        <v>0.04</v>
      </c>
    </row>
    <row r="15" spans="1:36" ht="12.95" customHeight="1" x14ac:dyDescent="0.15">
      <c r="A15" s="59">
        <v>62</v>
      </c>
      <c r="B15" s="77" t="s">
        <v>90</v>
      </c>
      <c r="C15" s="77"/>
      <c r="D15" s="59">
        <v>8</v>
      </c>
      <c r="E15" s="59">
        <v>7</v>
      </c>
      <c r="F15" s="4">
        <f t="shared" si="0"/>
        <v>0.02</v>
      </c>
      <c r="G15" s="5" t="s">
        <v>100</v>
      </c>
      <c r="H15" s="59" t="s">
        <v>101</v>
      </c>
      <c r="I15" s="5"/>
      <c r="J15" s="1" t="s">
        <v>15</v>
      </c>
      <c r="K15" s="60">
        <f t="shared" si="1"/>
        <v>0.02</v>
      </c>
      <c r="L15" s="60">
        <f t="shared" si="2"/>
        <v>0.02</v>
      </c>
      <c r="M15" s="60">
        <f t="shared" si="3"/>
        <v>0.02</v>
      </c>
      <c r="N15" s="60">
        <f t="shared" si="4"/>
        <v>0.02</v>
      </c>
      <c r="O15" s="60">
        <f t="shared" si="5"/>
        <v>0.02</v>
      </c>
      <c r="P15" s="60">
        <f t="shared" si="26"/>
        <v>0.02</v>
      </c>
      <c r="Q15" s="60">
        <f t="shared" si="6"/>
        <v>0.02</v>
      </c>
      <c r="R15" s="60">
        <f t="shared" si="7"/>
        <v>0.02</v>
      </c>
      <c r="S15" s="60">
        <f t="shared" si="8"/>
        <v>0.02</v>
      </c>
      <c r="T15" s="60">
        <f t="shared" si="9"/>
        <v>0.02</v>
      </c>
      <c r="U15" s="60">
        <f t="shared" si="10"/>
        <v>0.02</v>
      </c>
      <c r="V15" s="60">
        <f t="shared" si="11"/>
        <v>0.02</v>
      </c>
      <c r="W15" s="60">
        <f t="shared" si="12"/>
        <v>0.02</v>
      </c>
      <c r="X15" s="60">
        <f t="shared" si="13"/>
        <v>0.02</v>
      </c>
      <c r="Y15" s="60">
        <f t="shared" si="14"/>
        <v>0.02</v>
      </c>
      <c r="Z15" s="60">
        <f t="shared" si="15"/>
        <v>0.02</v>
      </c>
      <c r="AA15" s="60">
        <f t="shared" si="16"/>
        <v>0.02</v>
      </c>
      <c r="AB15" s="60">
        <f t="shared" si="17"/>
        <v>0.02</v>
      </c>
      <c r="AC15" s="60">
        <f t="shared" si="18"/>
        <v>0.02</v>
      </c>
      <c r="AD15" s="60">
        <f t="shared" si="19"/>
        <v>0.03</v>
      </c>
      <c r="AE15" s="60">
        <f t="shared" si="20"/>
        <v>0.02</v>
      </c>
      <c r="AF15" s="60">
        <f t="shared" si="21"/>
        <v>0.02</v>
      </c>
      <c r="AG15" s="60">
        <f t="shared" si="22"/>
        <v>0.02</v>
      </c>
      <c r="AH15" s="60">
        <f t="shared" si="23"/>
        <v>0.02</v>
      </c>
      <c r="AI15" s="60">
        <f t="shared" si="24"/>
        <v>0.02</v>
      </c>
      <c r="AJ15" s="60">
        <f t="shared" si="25"/>
        <v>0.02</v>
      </c>
    </row>
    <row r="16" spans="1:36" ht="12.95" customHeight="1" x14ac:dyDescent="0.15">
      <c r="A16" s="59">
        <v>63</v>
      </c>
      <c r="B16" s="77" t="s">
        <v>97</v>
      </c>
      <c r="C16" s="77"/>
      <c r="D16" s="59">
        <v>6</v>
      </c>
      <c r="E16" s="59">
        <v>5</v>
      </c>
      <c r="F16" s="4">
        <f t="shared" si="0"/>
        <v>0.01</v>
      </c>
      <c r="G16" s="5" t="s">
        <v>196</v>
      </c>
      <c r="H16" s="69" t="s">
        <v>56</v>
      </c>
      <c r="I16" s="59"/>
      <c r="J16" s="1" t="s">
        <v>15</v>
      </c>
      <c r="K16" s="60">
        <f t="shared" si="1"/>
        <v>0.01</v>
      </c>
      <c r="L16" s="60">
        <f t="shared" si="2"/>
        <v>0.01</v>
      </c>
      <c r="M16" s="60">
        <f t="shared" si="3"/>
        <v>0.01</v>
      </c>
      <c r="N16" s="60">
        <f t="shared" si="4"/>
        <v>0.01</v>
      </c>
      <c r="O16" s="60">
        <f t="shared" si="5"/>
        <v>0.01</v>
      </c>
      <c r="P16" s="60">
        <f t="shared" si="26"/>
        <v>0.01</v>
      </c>
      <c r="Q16" s="60">
        <f t="shared" si="6"/>
        <v>0.01</v>
      </c>
      <c r="R16" s="60">
        <f t="shared" si="7"/>
        <v>0.01</v>
      </c>
      <c r="S16" s="60">
        <f t="shared" si="8"/>
        <v>0.01</v>
      </c>
      <c r="T16" s="60">
        <f t="shared" si="9"/>
        <v>0.01</v>
      </c>
      <c r="U16" s="60">
        <f t="shared" si="10"/>
        <v>0.01</v>
      </c>
      <c r="V16" s="60">
        <f t="shared" si="11"/>
        <v>0.01</v>
      </c>
      <c r="W16" s="60">
        <f t="shared" si="12"/>
        <v>0.01</v>
      </c>
      <c r="X16" s="60">
        <f t="shared" si="13"/>
        <v>0.01</v>
      </c>
      <c r="Y16" s="60">
        <f t="shared" si="14"/>
        <v>0.01</v>
      </c>
      <c r="Z16" s="60">
        <f t="shared" si="15"/>
        <v>0.01</v>
      </c>
      <c r="AA16" s="60">
        <f t="shared" si="16"/>
        <v>0.01</v>
      </c>
      <c r="AB16" s="60">
        <f t="shared" si="17"/>
        <v>0.01</v>
      </c>
      <c r="AC16" s="60">
        <f t="shared" si="18"/>
        <v>0.01</v>
      </c>
      <c r="AD16" s="60">
        <f t="shared" si="19"/>
        <v>0.01</v>
      </c>
      <c r="AE16" s="60">
        <f t="shared" si="20"/>
        <v>0.01</v>
      </c>
      <c r="AF16" s="60">
        <f t="shared" si="21"/>
        <v>0.01</v>
      </c>
      <c r="AG16" s="60">
        <f t="shared" si="22"/>
        <v>0.01</v>
      </c>
      <c r="AH16" s="60">
        <f t="shared" si="23"/>
        <v>0.01</v>
      </c>
      <c r="AI16" s="60">
        <f t="shared" si="24"/>
        <v>0.01</v>
      </c>
      <c r="AJ16" s="60">
        <f t="shared" si="25"/>
        <v>0.01</v>
      </c>
    </row>
    <row r="17" spans="1:36" ht="12.95" customHeight="1" x14ac:dyDescent="0.15">
      <c r="A17" s="59">
        <v>64</v>
      </c>
      <c r="B17" s="77" t="s">
        <v>98</v>
      </c>
      <c r="C17" s="77"/>
      <c r="D17" s="59">
        <v>12</v>
      </c>
      <c r="E17" s="59">
        <v>10</v>
      </c>
      <c r="F17" s="4">
        <f t="shared" si="0"/>
        <v>0.05</v>
      </c>
      <c r="G17" s="5"/>
      <c r="H17" s="59"/>
      <c r="I17" s="59"/>
      <c r="J17" s="1" t="s">
        <v>15</v>
      </c>
      <c r="K17" s="60">
        <f t="shared" si="1"/>
        <v>0.06</v>
      </c>
      <c r="L17" s="60">
        <f t="shared" si="2"/>
        <v>0.06</v>
      </c>
      <c r="M17" s="60">
        <f t="shared" si="3"/>
        <v>0.06</v>
      </c>
      <c r="N17" s="60">
        <f t="shared" si="4"/>
        <v>0.06</v>
      </c>
      <c r="O17" s="60">
        <f t="shared" si="5"/>
        <v>0.06</v>
      </c>
      <c r="P17" s="60">
        <f t="shared" si="26"/>
        <v>0.06</v>
      </c>
      <c r="Q17" s="60">
        <f t="shared" si="6"/>
        <v>0.06</v>
      </c>
      <c r="R17" s="60">
        <f t="shared" si="7"/>
        <v>0.06</v>
      </c>
      <c r="S17" s="60">
        <f t="shared" si="8"/>
        <v>0.06</v>
      </c>
      <c r="T17" s="60">
        <f t="shared" si="9"/>
        <v>0.06</v>
      </c>
      <c r="U17" s="60">
        <f t="shared" si="10"/>
        <v>0.06</v>
      </c>
      <c r="V17" s="60">
        <f t="shared" si="11"/>
        <v>0.06</v>
      </c>
      <c r="W17" s="60">
        <f t="shared" si="12"/>
        <v>0.06</v>
      </c>
      <c r="X17" s="60">
        <f t="shared" si="13"/>
        <v>0.06</v>
      </c>
      <c r="Y17" s="60">
        <f t="shared" si="14"/>
        <v>0.05</v>
      </c>
      <c r="Z17" s="60">
        <f t="shared" si="15"/>
        <v>0.06</v>
      </c>
      <c r="AA17" s="60">
        <f t="shared" si="16"/>
        <v>0.06</v>
      </c>
      <c r="AB17" s="60">
        <f t="shared" si="17"/>
        <v>0.06</v>
      </c>
      <c r="AC17" s="60">
        <f t="shared" si="18"/>
        <v>0.06</v>
      </c>
      <c r="AD17" s="60">
        <f t="shared" si="19"/>
        <v>7.0000000000000007E-2</v>
      </c>
      <c r="AE17" s="60">
        <f t="shared" si="20"/>
        <v>0.05</v>
      </c>
      <c r="AF17" s="60">
        <f t="shared" si="21"/>
        <v>0.06</v>
      </c>
      <c r="AG17" s="60">
        <f t="shared" si="22"/>
        <v>0.05</v>
      </c>
      <c r="AH17" s="60">
        <f t="shared" si="23"/>
        <v>0.05</v>
      </c>
      <c r="AI17" s="60">
        <f t="shared" si="24"/>
        <v>0.06</v>
      </c>
      <c r="AJ17" s="60">
        <f t="shared" si="25"/>
        <v>0.05</v>
      </c>
    </row>
    <row r="18" spans="1:36" ht="12.95" customHeight="1" x14ac:dyDescent="0.15">
      <c r="A18" s="59">
        <v>65</v>
      </c>
      <c r="B18" s="77" t="s">
        <v>99</v>
      </c>
      <c r="C18" s="77"/>
      <c r="D18" s="59">
        <v>12</v>
      </c>
      <c r="E18" s="59">
        <v>10</v>
      </c>
      <c r="F18" s="4">
        <f t="shared" si="0"/>
        <v>0.05</v>
      </c>
      <c r="G18" s="5"/>
      <c r="H18" s="59"/>
      <c r="I18" s="59"/>
      <c r="J18" s="1" t="s">
        <v>15</v>
      </c>
      <c r="K18" s="60">
        <f t="shared" si="1"/>
        <v>0.06</v>
      </c>
      <c r="L18" s="60">
        <f t="shared" si="2"/>
        <v>0.06</v>
      </c>
      <c r="M18" s="60">
        <f t="shared" si="3"/>
        <v>0.06</v>
      </c>
      <c r="N18" s="60">
        <f t="shared" si="4"/>
        <v>0.06</v>
      </c>
      <c r="O18" s="60">
        <f t="shared" si="5"/>
        <v>0.06</v>
      </c>
      <c r="P18" s="60">
        <f t="shared" si="26"/>
        <v>0.06</v>
      </c>
      <c r="Q18" s="60">
        <f t="shared" si="6"/>
        <v>0.06</v>
      </c>
      <c r="R18" s="60">
        <f t="shared" si="7"/>
        <v>0.06</v>
      </c>
      <c r="S18" s="60">
        <f t="shared" si="8"/>
        <v>0.06</v>
      </c>
      <c r="T18" s="60">
        <f t="shared" si="9"/>
        <v>0.06</v>
      </c>
      <c r="U18" s="60">
        <f t="shared" si="10"/>
        <v>0.06</v>
      </c>
      <c r="V18" s="60">
        <f t="shared" si="11"/>
        <v>0.06</v>
      </c>
      <c r="W18" s="60">
        <f t="shared" si="12"/>
        <v>0.06</v>
      </c>
      <c r="X18" s="60">
        <f t="shared" si="13"/>
        <v>0.06</v>
      </c>
      <c r="Y18" s="60">
        <f t="shared" si="14"/>
        <v>0.05</v>
      </c>
      <c r="Z18" s="60">
        <f t="shared" si="15"/>
        <v>0.06</v>
      </c>
      <c r="AA18" s="60">
        <f t="shared" si="16"/>
        <v>0.06</v>
      </c>
      <c r="AB18" s="60">
        <f t="shared" si="17"/>
        <v>0.06</v>
      </c>
      <c r="AC18" s="60">
        <f t="shared" si="18"/>
        <v>0.06</v>
      </c>
      <c r="AD18" s="60">
        <f t="shared" si="19"/>
        <v>7.0000000000000007E-2</v>
      </c>
      <c r="AE18" s="60">
        <f t="shared" si="20"/>
        <v>0.05</v>
      </c>
      <c r="AF18" s="60">
        <f t="shared" si="21"/>
        <v>0.06</v>
      </c>
      <c r="AG18" s="60">
        <f t="shared" si="22"/>
        <v>0.05</v>
      </c>
      <c r="AH18" s="60">
        <f t="shared" si="23"/>
        <v>0.05</v>
      </c>
      <c r="AI18" s="60">
        <f t="shared" si="24"/>
        <v>0.06</v>
      </c>
      <c r="AJ18" s="60">
        <f t="shared" si="25"/>
        <v>0.05</v>
      </c>
    </row>
    <row r="19" spans="1:36" ht="12.95" customHeight="1" x14ac:dyDescent="0.15">
      <c r="A19" s="59">
        <v>66</v>
      </c>
      <c r="B19" s="77" t="s">
        <v>96</v>
      </c>
      <c r="C19" s="77"/>
      <c r="D19" s="59">
        <v>10</v>
      </c>
      <c r="E19" s="59">
        <v>10</v>
      </c>
      <c r="F19" s="4">
        <f t="shared" si="0"/>
        <v>0.04</v>
      </c>
      <c r="G19" s="5"/>
      <c r="H19" s="59"/>
      <c r="I19" s="59"/>
      <c r="J19" s="1" t="s">
        <v>15</v>
      </c>
      <c r="K19" s="60">
        <f t="shared" si="1"/>
        <v>0.04</v>
      </c>
      <c r="L19" s="60">
        <f t="shared" si="2"/>
        <v>0.04</v>
      </c>
      <c r="M19" s="60">
        <f t="shared" si="3"/>
        <v>0.04</v>
      </c>
      <c r="N19" s="60">
        <f t="shared" si="4"/>
        <v>0.05</v>
      </c>
      <c r="O19" s="60">
        <f t="shared" si="5"/>
        <v>0.05</v>
      </c>
      <c r="P19" s="60">
        <f t="shared" si="26"/>
        <v>0.04</v>
      </c>
      <c r="Q19" s="60">
        <f t="shared" si="6"/>
        <v>0.04</v>
      </c>
      <c r="R19" s="60">
        <f t="shared" si="7"/>
        <v>0.04</v>
      </c>
      <c r="S19" s="60">
        <f t="shared" si="8"/>
        <v>0.04</v>
      </c>
      <c r="T19" s="60">
        <f t="shared" si="9"/>
        <v>0.04</v>
      </c>
      <c r="U19" s="60">
        <f t="shared" si="10"/>
        <v>0.04</v>
      </c>
      <c r="V19" s="60">
        <f t="shared" si="11"/>
        <v>0.04</v>
      </c>
      <c r="W19" s="60">
        <f t="shared" si="12"/>
        <v>0.04</v>
      </c>
      <c r="X19" s="60">
        <f t="shared" si="13"/>
        <v>0.04</v>
      </c>
      <c r="Y19" s="60">
        <f t="shared" si="14"/>
        <v>0.04</v>
      </c>
      <c r="Z19" s="60">
        <f t="shared" si="15"/>
        <v>0.04</v>
      </c>
      <c r="AA19" s="60">
        <f t="shared" si="16"/>
        <v>0.04</v>
      </c>
      <c r="AB19" s="60">
        <f t="shared" si="17"/>
        <v>0.04</v>
      </c>
      <c r="AC19" s="60">
        <f t="shared" si="18"/>
        <v>0.04</v>
      </c>
      <c r="AD19" s="60">
        <f t="shared" si="19"/>
        <v>0.06</v>
      </c>
      <c r="AE19" s="60">
        <f t="shared" si="20"/>
        <v>0.04</v>
      </c>
      <c r="AF19" s="60">
        <f t="shared" si="21"/>
        <v>0.04</v>
      </c>
      <c r="AG19" s="60">
        <f t="shared" si="22"/>
        <v>0.04</v>
      </c>
      <c r="AH19" s="60">
        <f t="shared" si="23"/>
        <v>0.04</v>
      </c>
      <c r="AI19" s="60">
        <f t="shared" si="24"/>
        <v>0.04</v>
      </c>
      <c r="AJ19" s="60">
        <f t="shared" si="25"/>
        <v>0.04</v>
      </c>
    </row>
    <row r="20" spans="1:36" ht="12.95" customHeight="1" x14ac:dyDescent="0.15">
      <c r="A20" s="59">
        <v>67</v>
      </c>
      <c r="B20" s="77" t="s">
        <v>96</v>
      </c>
      <c r="C20" s="77"/>
      <c r="D20" s="59">
        <v>12</v>
      </c>
      <c r="E20" s="59">
        <v>8</v>
      </c>
      <c r="F20" s="4">
        <f t="shared" si="0"/>
        <v>0.04</v>
      </c>
      <c r="G20" s="5" t="s">
        <v>196</v>
      </c>
      <c r="H20" s="69" t="s">
        <v>56</v>
      </c>
      <c r="I20" s="59"/>
      <c r="J20" s="1" t="s">
        <v>15</v>
      </c>
      <c r="K20" s="60">
        <f t="shared" si="1"/>
        <v>0.05</v>
      </c>
      <c r="L20" s="60">
        <f t="shared" si="2"/>
        <v>0.05</v>
      </c>
      <c r="M20" s="60">
        <f t="shared" si="3"/>
        <v>0.05</v>
      </c>
      <c r="N20" s="60">
        <f t="shared" si="4"/>
        <v>0.05</v>
      </c>
      <c r="O20" s="60">
        <f t="shared" si="5"/>
        <v>0.05</v>
      </c>
      <c r="P20" s="60">
        <f t="shared" si="26"/>
        <v>0.05</v>
      </c>
      <c r="Q20" s="60">
        <f t="shared" si="6"/>
        <v>0.05</v>
      </c>
      <c r="R20" s="60">
        <f t="shared" si="7"/>
        <v>0.05</v>
      </c>
      <c r="S20" s="60">
        <f t="shared" si="8"/>
        <v>0.05</v>
      </c>
      <c r="T20" s="60">
        <f t="shared" si="9"/>
        <v>0.04</v>
      </c>
      <c r="U20" s="60">
        <f t="shared" si="10"/>
        <v>0.05</v>
      </c>
      <c r="V20" s="60">
        <f t="shared" si="11"/>
        <v>0.05</v>
      </c>
      <c r="W20" s="60">
        <f t="shared" si="12"/>
        <v>0.05</v>
      </c>
      <c r="X20" s="60">
        <f t="shared" si="13"/>
        <v>0.05</v>
      </c>
      <c r="Y20" s="60">
        <f t="shared" si="14"/>
        <v>0.04</v>
      </c>
      <c r="Z20" s="60">
        <f t="shared" si="15"/>
        <v>0.05</v>
      </c>
      <c r="AA20" s="60">
        <f t="shared" si="16"/>
        <v>0.05</v>
      </c>
      <c r="AB20" s="60">
        <f t="shared" si="17"/>
        <v>0.05</v>
      </c>
      <c r="AC20" s="60">
        <f t="shared" si="18"/>
        <v>0.05</v>
      </c>
      <c r="AD20" s="60">
        <f t="shared" si="19"/>
        <v>0.06</v>
      </c>
      <c r="AE20" s="60">
        <f t="shared" si="20"/>
        <v>0.04</v>
      </c>
      <c r="AF20" s="60">
        <f t="shared" si="21"/>
        <v>0.05</v>
      </c>
      <c r="AG20" s="60">
        <f t="shared" si="22"/>
        <v>0.05</v>
      </c>
      <c r="AH20" s="60">
        <f t="shared" si="23"/>
        <v>0.04</v>
      </c>
      <c r="AI20" s="60">
        <f t="shared" si="24"/>
        <v>0.05</v>
      </c>
      <c r="AJ20" s="60">
        <f t="shared" si="25"/>
        <v>0.04</v>
      </c>
    </row>
    <row r="21" spans="1:36" ht="12.95" customHeight="1" x14ac:dyDescent="0.15">
      <c r="A21" s="59">
        <v>68</v>
      </c>
      <c r="B21" s="77" t="s">
        <v>91</v>
      </c>
      <c r="C21" s="77"/>
      <c r="D21" s="59">
        <v>6</v>
      </c>
      <c r="E21" s="59">
        <v>7</v>
      </c>
      <c r="F21" s="4">
        <f t="shared" si="0"/>
        <v>0.01</v>
      </c>
      <c r="G21" s="5" t="s">
        <v>197</v>
      </c>
      <c r="H21" s="69" t="s">
        <v>56</v>
      </c>
      <c r="I21" s="59"/>
      <c r="J21" s="1" t="s">
        <v>15</v>
      </c>
      <c r="K21" s="60">
        <f t="shared" si="1"/>
        <v>0.01</v>
      </c>
      <c r="L21" s="60">
        <f t="shared" si="2"/>
        <v>0.01</v>
      </c>
      <c r="M21" s="60">
        <f t="shared" si="3"/>
        <v>0.01</v>
      </c>
      <c r="N21" s="60">
        <f t="shared" si="4"/>
        <v>0.01</v>
      </c>
      <c r="O21" s="60">
        <f t="shared" si="5"/>
        <v>0.01</v>
      </c>
      <c r="P21" s="60">
        <f t="shared" si="26"/>
        <v>0.01</v>
      </c>
      <c r="Q21" s="60">
        <f t="shared" si="6"/>
        <v>0.01</v>
      </c>
      <c r="R21" s="60">
        <f t="shared" si="7"/>
        <v>0.01</v>
      </c>
      <c r="S21" s="60">
        <f t="shared" si="8"/>
        <v>0.01</v>
      </c>
      <c r="T21" s="60">
        <f t="shared" si="9"/>
        <v>0.01</v>
      </c>
      <c r="U21" s="60">
        <f t="shared" si="10"/>
        <v>0.01</v>
      </c>
      <c r="V21" s="60">
        <f t="shared" si="11"/>
        <v>0.01</v>
      </c>
      <c r="W21" s="60">
        <f t="shared" si="12"/>
        <v>0.01</v>
      </c>
      <c r="X21" s="60">
        <f t="shared" si="13"/>
        <v>0.01</v>
      </c>
      <c r="Y21" s="60">
        <f t="shared" si="14"/>
        <v>0.01</v>
      </c>
      <c r="Z21" s="60">
        <f t="shared" si="15"/>
        <v>0.01</v>
      </c>
      <c r="AA21" s="60">
        <f t="shared" si="16"/>
        <v>0.01</v>
      </c>
      <c r="AB21" s="60">
        <f t="shared" si="17"/>
        <v>0.01</v>
      </c>
      <c r="AC21" s="60">
        <f t="shared" si="18"/>
        <v>0.01</v>
      </c>
      <c r="AD21" s="60">
        <f t="shared" si="19"/>
        <v>0.02</v>
      </c>
      <c r="AE21" s="60">
        <f t="shared" si="20"/>
        <v>0.01</v>
      </c>
      <c r="AF21" s="60">
        <f t="shared" si="21"/>
        <v>0.01</v>
      </c>
      <c r="AG21" s="60">
        <f t="shared" si="22"/>
        <v>0.01</v>
      </c>
      <c r="AH21" s="60">
        <f t="shared" si="23"/>
        <v>0.01</v>
      </c>
      <c r="AI21" s="60">
        <f t="shared" si="24"/>
        <v>0.01</v>
      </c>
      <c r="AJ21" s="60">
        <f t="shared" si="25"/>
        <v>0.01</v>
      </c>
    </row>
    <row r="22" spans="1:36" ht="12.95" customHeight="1" x14ac:dyDescent="0.15">
      <c r="A22" s="59">
        <v>69</v>
      </c>
      <c r="B22" s="77" t="s">
        <v>91</v>
      </c>
      <c r="C22" s="77"/>
      <c r="D22" s="59">
        <v>8</v>
      </c>
      <c r="E22" s="59">
        <v>7</v>
      </c>
      <c r="F22" s="4">
        <f t="shared" si="0"/>
        <v>0.02</v>
      </c>
      <c r="G22" s="5" t="s">
        <v>198</v>
      </c>
      <c r="H22" s="69" t="s">
        <v>56</v>
      </c>
      <c r="I22" s="59"/>
      <c r="J22" s="1" t="s">
        <v>15</v>
      </c>
      <c r="K22" s="60">
        <f t="shared" si="1"/>
        <v>0.02</v>
      </c>
      <c r="L22" s="60">
        <f t="shared" si="2"/>
        <v>0.02</v>
      </c>
      <c r="M22" s="60">
        <f t="shared" si="3"/>
        <v>0.02</v>
      </c>
      <c r="N22" s="60">
        <f t="shared" si="4"/>
        <v>0.02</v>
      </c>
      <c r="O22" s="60">
        <f t="shared" si="5"/>
        <v>0.02</v>
      </c>
      <c r="P22" s="60">
        <f t="shared" si="26"/>
        <v>0.02</v>
      </c>
      <c r="Q22" s="60">
        <f t="shared" si="6"/>
        <v>0.02</v>
      </c>
      <c r="R22" s="60">
        <f t="shared" si="7"/>
        <v>0.02</v>
      </c>
      <c r="S22" s="60">
        <f t="shared" si="8"/>
        <v>0.02</v>
      </c>
      <c r="T22" s="60">
        <f t="shared" si="9"/>
        <v>0.02</v>
      </c>
      <c r="U22" s="60">
        <f t="shared" si="10"/>
        <v>0.02</v>
      </c>
      <c r="V22" s="60">
        <f t="shared" si="11"/>
        <v>0.02</v>
      </c>
      <c r="W22" s="60">
        <f t="shared" si="12"/>
        <v>0.02</v>
      </c>
      <c r="X22" s="60">
        <f t="shared" si="13"/>
        <v>0.02</v>
      </c>
      <c r="Y22" s="60">
        <f t="shared" si="14"/>
        <v>0.02</v>
      </c>
      <c r="Z22" s="60">
        <f t="shared" si="15"/>
        <v>0.02</v>
      </c>
      <c r="AA22" s="60">
        <f t="shared" si="16"/>
        <v>0.02</v>
      </c>
      <c r="AB22" s="60">
        <f t="shared" si="17"/>
        <v>0.02</v>
      </c>
      <c r="AC22" s="60">
        <f t="shared" si="18"/>
        <v>0.02</v>
      </c>
      <c r="AD22" s="60">
        <f t="shared" si="19"/>
        <v>0.03</v>
      </c>
      <c r="AE22" s="60">
        <f t="shared" si="20"/>
        <v>0.02</v>
      </c>
      <c r="AF22" s="60">
        <f t="shared" si="21"/>
        <v>0.02</v>
      </c>
      <c r="AG22" s="60">
        <f t="shared" si="22"/>
        <v>0.02</v>
      </c>
      <c r="AH22" s="60">
        <f t="shared" si="23"/>
        <v>0.02</v>
      </c>
      <c r="AI22" s="60">
        <f t="shared" si="24"/>
        <v>0.02</v>
      </c>
      <c r="AJ22" s="60">
        <f t="shared" si="25"/>
        <v>0.02</v>
      </c>
    </row>
    <row r="23" spans="1:36" ht="12.95" customHeight="1" x14ac:dyDescent="0.15">
      <c r="A23" s="59">
        <v>70</v>
      </c>
      <c r="B23" s="77" t="s">
        <v>91</v>
      </c>
      <c r="C23" s="77"/>
      <c r="D23" s="59">
        <v>10</v>
      </c>
      <c r="E23" s="59">
        <v>7</v>
      </c>
      <c r="F23" s="4">
        <f t="shared" si="0"/>
        <v>0.03</v>
      </c>
      <c r="G23" s="5" t="s">
        <v>198</v>
      </c>
      <c r="H23" s="69" t="s">
        <v>56</v>
      </c>
      <c r="I23" s="59"/>
      <c r="J23" s="1" t="s">
        <v>15</v>
      </c>
      <c r="K23" s="60">
        <f t="shared" si="1"/>
        <v>0.03</v>
      </c>
      <c r="L23" s="60">
        <f t="shared" si="2"/>
        <v>0.03</v>
      </c>
      <c r="M23" s="60">
        <f t="shared" si="3"/>
        <v>0.03</v>
      </c>
      <c r="N23" s="60">
        <f t="shared" si="4"/>
        <v>0.03</v>
      </c>
      <c r="O23" s="60">
        <f t="shared" si="5"/>
        <v>0.03</v>
      </c>
      <c r="P23" s="60">
        <f t="shared" si="26"/>
        <v>0.03</v>
      </c>
      <c r="Q23" s="60">
        <f t="shared" si="6"/>
        <v>0.03</v>
      </c>
      <c r="R23" s="60">
        <f t="shared" si="7"/>
        <v>0.03</v>
      </c>
      <c r="S23" s="60">
        <f t="shared" si="8"/>
        <v>0.03</v>
      </c>
      <c r="T23" s="60">
        <f t="shared" si="9"/>
        <v>0.03</v>
      </c>
      <c r="U23" s="60">
        <f t="shared" si="10"/>
        <v>0.03</v>
      </c>
      <c r="V23" s="60">
        <f t="shared" si="11"/>
        <v>0.03</v>
      </c>
      <c r="W23" s="60">
        <f t="shared" si="12"/>
        <v>0.03</v>
      </c>
      <c r="X23" s="60">
        <f t="shared" si="13"/>
        <v>0.03</v>
      </c>
      <c r="Y23" s="60">
        <f t="shared" si="14"/>
        <v>0.03</v>
      </c>
      <c r="Z23" s="60">
        <f t="shared" si="15"/>
        <v>0.03</v>
      </c>
      <c r="AA23" s="60">
        <f t="shared" si="16"/>
        <v>0.03</v>
      </c>
      <c r="AB23" s="60">
        <f t="shared" si="17"/>
        <v>0.03</v>
      </c>
      <c r="AC23" s="60">
        <f t="shared" si="18"/>
        <v>0.03</v>
      </c>
      <c r="AD23" s="60">
        <f t="shared" si="19"/>
        <v>0.04</v>
      </c>
      <c r="AE23" s="60">
        <f t="shared" si="20"/>
        <v>0.02</v>
      </c>
      <c r="AF23" s="60">
        <f t="shared" si="21"/>
        <v>0.03</v>
      </c>
      <c r="AG23" s="60">
        <f t="shared" si="22"/>
        <v>0.03</v>
      </c>
      <c r="AH23" s="60">
        <f t="shared" si="23"/>
        <v>0.03</v>
      </c>
      <c r="AI23" s="60">
        <f t="shared" si="24"/>
        <v>0.03</v>
      </c>
      <c r="AJ23" s="60">
        <f t="shared" si="25"/>
        <v>0.03</v>
      </c>
    </row>
    <row r="24" spans="1:36" ht="12.95" customHeight="1" x14ac:dyDescent="0.15">
      <c r="A24" s="59">
        <v>71</v>
      </c>
      <c r="B24" s="77" t="s">
        <v>91</v>
      </c>
      <c r="C24" s="77"/>
      <c r="D24" s="59">
        <v>10</v>
      </c>
      <c r="E24" s="59">
        <v>7</v>
      </c>
      <c r="F24" s="4">
        <f t="shared" si="0"/>
        <v>0.03</v>
      </c>
      <c r="G24" s="5" t="s">
        <v>198</v>
      </c>
      <c r="H24" s="69" t="s">
        <v>56</v>
      </c>
      <c r="I24" s="59"/>
      <c r="J24" s="1" t="s">
        <v>15</v>
      </c>
      <c r="K24" s="60">
        <f t="shared" si="1"/>
        <v>0.03</v>
      </c>
      <c r="L24" s="60">
        <f t="shared" si="2"/>
        <v>0.03</v>
      </c>
      <c r="M24" s="60">
        <f t="shared" si="3"/>
        <v>0.03</v>
      </c>
      <c r="N24" s="60">
        <f t="shared" si="4"/>
        <v>0.03</v>
      </c>
      <c r="O24" s="60">
        <f t="shared" si="5"/>
        <v>0.03</v>
      </c>
      <c r="P24" s="60">
        <f t="shared" si="26"/>
        <v>0.03</v>
      </c>
      <c r="Q24" s="60">
        <f t="shared" si="6"/>
        <v>0.03</v>
      </c>
      <c r="R24" s="60">
        <f t="shared" si="7"/>
        <v>0.03</v>
      </c>
      <c r="S24" s="60">
        <f t="shared" si="8"/>
        <v>0.03</v>
      </c>
      <c r="T24" s="60">
        <f t="shared" si="9"/>
        <v>0.03</v>
      </c>
      <c r="U24" s="60">
        <f t="shared" si="10"/>
        <v>0.03</v>
      </c>
      <c r="V24" s="60">
        <f t="shared" si="11"/>
        <v>0.03</v>
      </c>
      <c r="W24" s="60">
        <f t="shared" si="12"/>
        <v>0.03</v>
      </c>
      <c r="X24" s="60">
        <f t="shared" si="13"/>
        <v>0.03</v>
      </c>
      <c r="Y24" s="60">
        <f t="shared" si="14"/>
        <v>0.03</v>
      </c>
      <c r="Z24" s="60">
        <f t="shared" si="15"/>
        <v>0.03</v>
      </c>
      <c r="AA24" s="60">
        <f t="shared" si="16"/>
        <v>0.03</v>
      </c>
      <c r="AB24" s="60">
        <f t="shared" si="17"/>
        <v>0.03</v>
      </c>
      <c r="AC24" s="60">
        <f t="shared" si="18"/>
        <v>0.03</v>
      </c>
      <c r="AD24" s="60">
        <f t="shared" si="19"/>
        <v>0.04</v>
      </c>
      <c r="AE24" s="60">
        <f t="shared" si="20"/>
        <v>0.02</v>
      </c>
      <c r="AF24" s="60">
        <f t="shared" si="21"/>
        <v>0.03</v>
      </c>
      <c r="AG24" s="60">
        <f t="shared" si="22"/>
        <v>0.03</v>
      </c>
      <c r="AH24" s="60">
        <f t="shared" si="23"/>
        <v>0.03</v>
      </c>
      <c r="AI24" s="60">
        <f t="shared" si="24"/>
        <v>0.03</v>
      </c>
      <c r="AJ24" s="60">
        <f t="shared" si="25"/>
        <v>0.03</v>
      </c>
    </row>
    <row r="25" spans="1:36" ht="12.95" customHeight="1" x14ac:dyDescent="0.15">
      <c r="A25" s="59">
        <v>72</v>
      </c>
      <c r="B25" s="77" t="s">
        <v>91</v>
      </c>
      <c r="C25" s="77"/>
      <c r="D25" s="59">
        <v>10</v>
      </c>
      <c r="E25" s="59">
        <v>7</v>
      </c>
      <c r="F25" s="4">
        <f t="shared" si="0"/>
        <v>0.03</v>
      </c>
      <c r="G25" s="5" t="s">
        <v>198</v>
      </c>
      <c r="H25" s="69" t="s">
        <v>56</v>
      </c>
      <c r="I25" s="59"/>
      <c r="J25" s="1" t="s">
        <v>15</v>
      </c>
      <c r="K25" s="60">
        <f t="shared" si="1"/>
        <v>0.03</v>
      </c>
      <c r="L25" s="60">
        <f t="shared" si="2"/>
        <v>0.03</v>
      </c>
      <c r="M25" s="60">
        <f t="shared" si="3"/>
        <v>0.03</v>
      </c>
      <c r="N25" s="60">
        <f t="shared" si="4"/>
        <v>0.03</v>
      </c>
      <c r="O25" s="60">
        <f t="shared" si="5"/>
        <v>0.03</v>
      </c>
      <c r="P25" s="60">
        <f t="shared" si="26"/>
        <v>0.03</v>
      </c>
      <c r="Q25" s="60">
        <f t="shared" si="6"/>
        <v>0.03</v>
      </c>
      <c r="R25" s="60">
        <f t="shared" si="7"/>
        <v>0.03</v>
      </c>
      <c r="S25" s="60">
        <f t="shared" si="8"/>
        <v>0.03</v>
      </c>
      <c r="T25" s="60">
        <f t="shared" si="9"/>
        <v>0.03</v>
      </c>
      <c r="U25" s="60">
        <f t="shared" si="10"/>
        <v>0.03</v>
      </c>
      <c r="V25" s="60">
        <f t="shared" si="11"/>
        <v>0.03</v>
      </c>
      <c r="W25" s="60">
        <f t="shared" si="12"/>
        <v>0.03</v>
      </c>
      <c r="X25" s="60">
        <f t="shared" si="13"/>
        <v>0.03</v>
      </c>
      <c r="Y25" s="60">
        <f t="shared" si="14"/>
        <v>0.03</v>
      </c>
      <c r="Z25" s="60">
        <f t="shared" si="15"/>
        <v>0.03</v>
      </c>
      <c r="AA25" s="60">
        <f t="shared" si="16"/>
        <v>0.03</v>
      </c>
      <c r="AB25" s="60">
        <f t="shared" si="17"/>
        <v>0.03</v>
      </c>
      <c r="AC25" s="60">
        <f t="shared" si="18"/>
        <v>0.03</v>
      </c>
      <c r="AD25" s="60">
        <f t="shared" si="19"/>
        <v>0.04</v>
      </c>
      <c r="AE25" s="60">
        <f t="shared" si="20"/>
        <v>0.02</v>
      </c>
      <c r="AF25" s="60">
        <f t="shared" si="21"/>
        <v>0.03</v>
      </c>
      <c r="AG25" s="60">
        <f t="shared" si="22"/>
        <v>0.03</v>
      </c>
      <c r="AH25" s="60">
        <f t="shared" si="23"/>
        <v>0.03</v>
      </c>
      <c r="AI25" s="60">
        <f t="shared" si="24"/>
        <v>0.03</v>
      </c>
      <c r="AJ25" s="60">
        <f t="shared" si="25"/>
        <v>0.03</v>
      </c>
    </row>
    <row r="26" spans="1:36" ht="12.95" customHeight="1" x14ac:dyDescent="0.15">
      <c r="A26" s="59">
        <v>73</v>
      </c>
      <c r="B26" s="77" t="s">
        <v>91</v>
      </c>
      <c r="C26" s="77"/>
      <c r="D26" s="59">
        <v>8</v>
      </c>
      <c r="E26" s="59">
        <v>7</v>
      </c>
      <c r="F26" s="4">
        <f t="shared" si="0"/>
        <v>0.02</v>
      </c>
      <c r="G26" s="5" t="s">
        <v>198</v>
      </c>
      <c r="H26" s="69" t="s">
        <v>56</v>
      </c>
      <c r="I26" s="59"/>
      <c r="J26" s="1" t="s">
        <v>15</v>
      </c>
      <c r="K26" s="60">
        <f t="shared" si="1"/>
        <v>0.02</v>
      </c>
      <c r="L26" s="60">
        <f t="shared" si="2"/>
        <v>0.02</v>
      </c>
      <c r="M26" s="60">
        <f t="shared" si="3"/>
        <v>0.02</v>
      </c>
      <c r="N26" s="60">
        <f t="shared" si="4"/>
        <v>0.02</v>
      </c>
      <c r="O26" s="60">
        <f t="shared" si="5"/>
        <v>0.02</v>
      </c>
      <c r="P26" s="60">
        <f t="shared" si="26"/>
        <v>0.02</v>
      </c>
      <c r="Q26" s="60">
        <f t="shared" si="6"/>
        <v>0.02</v>
      </c>
      <c r="R26" s="60">
        <f t="shared" si="7"/>
        <v>0.02</v>
      </c>
      <c r="S26" s="60">
        <f t="shared" si="8"/>
        <v>0.02</v>
      </c>
      <c r="T26" s="60">
        <f t="shared" si="9"/>
        <v>0.02</v>
      </c>
      <c r="U26" s="60">
        <f t="shared" si="10"/>
        <v>0.02</v>
      </c>
      <c r="V26" s="60">
        <f t="shared" si="11"/>
        <v>0.02</v>
      </c>
      <c r="W26" s="60">
        <f t="shared" si="12"/>
        <v>0.02</v>
      </c>
      <c r="X26" s="60">
        <f t="shared" si="13"/>
        <v>0.02</v>
      </c>
      <c r="Y26" s="60">
        <f t="shared" si="14"/>
        <v>0.02</v>
      </c>
      <c r="Z26" s="60">
        <f t="shared" si="15"/>
        <v>0.02</v>
      </c>
      <c r="AA26" s="60">
        <f t="shared" si="16"/>
        <v>0.02</v>
      </c>
      <c r="AB26" s="60">
        <f t="shared" si="17"/>
        <v>0.02</v>
      </c>
      <c r="AC26" s="60">
        <f t="shared" si="18"/>
        <v>0.02</v>
      </c>
      <c r="AD26" s="60">
        <f t="shared" si="19"/>
        <v>0.03</v>
      </c>
      <c r="AE26" s="60">
        <f t="shared" si="20"/>
        <v>0.02</v>
      </c>
      <c r="AF26" s="60">
        <f t="shared" si="21"/>
        <v>0.02</v>
      </c>
      <c r="AG26" s="60">
        <f t="shared" si="22"/>
        <v>0.02</v>
      </c>
      <c r="AH26" s="60">
        <f t="shared" si="23"/>
        <v>0.02</v>
      </c>
      <c r="AI26" s="60">
        <f t="shared" si="24"/>
        <v>0.02</v>
      </c>
      <c r="AJ26" s="60">
        <f t="shared" si="25"/>
        <v>0.02</v>
      </c>
    </row>
    <row r="27" spans="1:36" ht="12.95" customHeight="1" x14ac:dyDescent="0.15">
      <c r="A27" s="59"/>
      <c r="B27" s="77"/>
      <c r="C27" s="77"/>
      <c r="D27" s="59"/>
      <c r="E27" s="59"/>
      <c r="F27" s="4" t="str">
        <f t="shared" si="0"/>
        <v/>
      </c>
      <c r="G27" s="47"/>
      <c r="H27" s="59"/>
      <c r="I27" s="59"/>
      <c r="J27" s="1" t="s">
        <v>15</v>
      </c>
      <c r="K27" s="60" t="e">
        <f t="shared" si="1"/>
        <v>#NUM!</v>
      </c>
      <c r="L27" s="60" t="e">
        <f t="shared" si="2"/>
        <v>#NUM!</v>
      </c>
      <c r="M27" s="60" t="e">
        <f t="shared" si="3"/>
        <v>#NUM!</v>
      </c>
      <c r="N27" s="60" t="e">
        <f t="shared" si="4"/>
        <v>#NUM!</v>
      </c>
      <c r="O27" s="60" t="e">
        <f t="shared" si="5"/>
        <v>#NUM!</v>
      </c>
      <c r="P27" s="60" t="e">
        <f t="shared" si="26"/>
        <v>#N/A</v>
      </c>
      <c r="Q27" s="60" t="e">
        <f t="shared" si="6"/>
        <v>#NUM!</v>
      </c>
      <c r="R27" s="60" t="e">
        <f t="shared" si="7"/>
        <v>#NUM!</v>
      </c>
      <c r="S27" s="60" t="e">
        <f t="shared" si="8"/>
        <v>#NUM!</v>
      </c>
      <c r="T27" s="60" t="e">
        <f t="shared" si="9"/>
        <v>#NUM!</v>
      </c>
      <c r="U27" s="60" t="e">
        <f t="shared" si="10"/>
        <v>#N/A</v>
      </c>
      <c r="V27" s="60" t="e">
        <f t="shared" si="11"/>
        <v>#NUM!</v>
      </c>
      <c r="W27" s="60" t="e">
        <f t="shared" si="12"/>
        <v>#NUM!</v>
      </c>
      <c r="X27" s="60" t="e">
        <f t="shared" si="13"/>
        <v>#NUM!</v>
      </c>
      <c r="Y27" s="60" t="e">
        <f t="shared" si="14"/>
        <v>#NUM!</v>
      </c>
      <c r="Z27" s="60" t="e">
        <f t="shared" si="15"/>
        <v>#N/A</v>
      </c>
      <c r="AA27" s="60" t="e">
        <f t="shared" si="16"/>
        <v>#NUM!</v>
      </c>
      <c r="AB27" s="60" t="e">
        <f t="shared" si="17"/>
        <v>#NUM!</v>
      </c>
      <c r="AC27" s="60" t="e">
        <f t="shared" si="18"/>
        <v>#NUM!</v>
      </c>
      <c r="AD27" s="60" t="e">
        <f t="shared" si="19"/>
        <v>#NUM!</v>
      </c>
      <c r="AE27" s="60" t="e">
        <f t="shared" si="20"/>
        <v>#NUM!</v>
      </c>
      <c r="AF27" s="60" t="e">
        <f t="shared" si="21"/>
        <v>#N/A</v>
      </c>
      <c r="AG27" s="60" t="e">
        <f t="shared" si="22"/>
        <v>#NUM!</v>
      </c>
      <c r="AH27" s="60" t="e">
        <f t="shared" si="23"/>
        <v>#NUM!</v>
      </c>
      <c r="AI27" s="60" t="e">
        <f t="shared" si="24"/>
        <v>#NUM!</v>
      </c>
      <c r="AJ27" s="60" t="e">
        <f t="shared" si="25"/>
        <v>#N/A</v>
      </c>
    </row>
    <row r="28" spans="1:36" ht="12.95" customHeight="1" x14ac:dyDescent="0.15">
      <c r="A28" s="59"/>
      <c r="B28" s="77"/>
      <c r="C28" s="77"/>
      <c r="D28" s="59"/>
      <c r="E28" s="59"/>
      <c r="F28" s="4" t="str">
        <f t="shared" si="0"/>
        <v/>
      </c>
      <c r="G28" s="47"/>
      <c r="H28" s="59"/>
      <c r="I28" s="59"/>
      <c r="J28" s="1" t="s">
        <v>15</v>
      </c>
      <c r="K28" s="60" t="e">
        <f t="shared" si="1"/>
        <v>#NUM!</v>
      </c>
      <c r="L28" s="60" t="e">
        <f t="shared" si="2"/>
        <v>#NUM!</v>
      </c>
      <c r="M28" s="60" t="e">
        <f t="shared" si="3"/>
        <v>#NUM!</v>
      </c>
      <c r="N28" s="8" t="e">
        <f t="shared" si="4"/>
        <v>#NUM!</v>
      </c>
      <c r="O28" s="60" t="e">
        <f t="shared" si="5"/>
        <v>#NUM!</v>
      </c>
      <c r="P28" s="60" t="e">
        <f t="shared" si="26"/>
        <v>#N/A</v>
      </c>
      <c r="Q28" s="60" t="e">
        <f t="shared" si="6"/>
        <v>#NUM!</v>
      </c>
      <c r="R28" s="60" t="e">
        <f t="shared" si="7"/>
        <v>#NUM!</v>
      </c>
      <c r="S28" s="60" t="e">
        <f t="shared" si="8"/>
        <v>#NUM!</v>
      </c>
      <c r="T28" s="60" t="e">
        <f t="shared" si="9"/>
        <v>#NUM!</v>
      </c>
      <c r="U28" s="60" t="e">
        <f t="shared" si="10"/>
        <v>#N/A</v>
      </c>
      <c r="V28" s="60" t="e">
        <f t="shared" si="11"/>
        <v>#NUM!</v>
      </c>
      <c r="W28" s="60" t="e">
        <f t="shared" si="12"/>
        <v>#NUM!</v>
      </c>
      <c r="X28" s="60" t="e">
        <f t="shared" si="13"/>
        <v>#NUM!</v>
      </c>
      <c r="Y28" s="60" t="e">
        <f t="shared" si="14"/>
        <v>#NUM!</v>
      </c>
      <c r="Z28" s="60" t="e">
        <f t="shared" si="15"/>
        <v>#N/A</v>
      </c>
      <c r="AA28" s="60" t="e">
        <f t="shared" si="16"/>
        <v>#NUM!</v>
      </c>
      <c r="AB28" s="60" t="e">
        <f t="shared" si="17"/>
        <v>#NUM!</v>
      </c>
      <c r="AC28" s="60" t="e">
        <f t="shared" si="18"/>
        <v>#NUM!</v>
      </c>
      <c r="AD28" s="60" t="e">
        <f t="shared" si="19"/>
        <v>#NUM!</v>
      </c>
      <c r="AE28" s="60" t="e">
        <f t="shared" si="20"/>
        <v>#NUM!</v>
      </c>
      <c r="AF28" s="60" t="e">
        <f t="shared" si="21"/>
        <v>#N/A</v>
      </c>
      <c r="AG28" s="60" t="e">
        <f t="shared" si="22"/>
        <v>#NUM!</v>
      </c>
      <c r="AH28" s="60" t="e">
        <f t="shared" si="23"/>
        <v>#NUM!</v>
      </c>
      <c r="AI28" s="60" t="e">
        <f t="shared" si="24"/>
        <v>#NUM!</v>
      </c>
      <c r="AJ28" s="60" t="e">
        <f t="shared" si="25"/>
        <v>#N/A</v>
      </c>
    </row>
    <row r="29" spans="1:36" ht="12.95" customHeight="1" x14ac:dyDescent="0.15">
      <c r="A29" s="59"/>
      <c r="B29" s="77"/>
      <c r="C29" s="77"/>
      <c r="D29" s="59"/>
      <c r="E29" s="59"/>
      <c r="F29" s="4" t="str">
        <f t="shared" si="0"/>
        <v/>
      </c>
      <c r="G29" s="47"/>
      <c r="H29" s="59"/>
      <c r="I29" s="59"/>
      <c r="J29" s="1" t="s">
        <v>15</v>
      </c>
      <c r="K29" s="60" t="e">
        <f t="shared" si="1"/>
        <v>#NUM!</v>
      </c>
      <c r="L29" s="60" t="e">
        <f t="shared" si="2"/>
        <v>#NUM!</v>
      </c>
      <c r="M29" s="60" t="e">
        <f t="shared" si="3"/>
        <v>#NUM!</v>
      </c>
      <c r="N29" s="60" t="e">
        <f t="shared" si="4"/>
        <v>#NUM!</v>
      </c>
      <c r="O29" s="60" t="e">
        <f t="shared" si="5"/>
        <v>#NUM!</v>
      </c>
      <c r="P29" s="60" t="e">
        <f t="shared" si="26"/>
        <v>#N/A</v>
      </c>
      <c r="Q29" s="60" t="e">
        <f t="shared" si="6"/>
        <v>#NUM!</v>
      </c>
      <c r="R29" s="60" t="e">
        <f t="shared" si="7"/>
        <v>#NUM!</v>
      </c>
      <c r="S29" s="60" t="e">
        <f t="shared" si="8"/>
        <v>#NUM!</v>
      </c>
      <c r="T29" s="60" t="e">
        <f t="shared" si="9"/>
        <v>#NUM!</v>
      </c>
      <c r="U29" s="60" t="e">
        <f t="shared" si="10"/>
        <v>#N/A</v>
      </c>
      <c r="V29" s="60" t="e">
        <f t="shared" si="11"/>
        <v>#NUM!</v>
      </c>
      <c r="W29" s="60" t="e">
        <f t="shared" si="12"/>
        <v>#NUM!</v>
      </c>
      <c r="X29" s="60" t="e">
        <f t="shared" si="13"/>
        <v>#NUM!</v>
      </c>
      <c r="Y29" s="60" t="e">
        <f t="shared" si="14"/>
        <v>#NUM!</v>
      </c>
      <c r="Z29" s="60" t="e">
        <f t="shared" si="15"/>
        <v>#N/A</v>
      </c>
      <c r="AA29" s="60" t="e">
        <f t="shared" si="16"/>
        <v>#NUM!</v>
      </c>
      <c r="AB29" s="60" t="e">
        <f t="shared" si="17"/>
        <v>#NUM!</v>
      </c>
      <c r="AC29" s="60" t="e">
        <f t="shared" si="18"/>
        <v>#NUM!</v>
      </c>
      <c r="AD29" s="60" t="e">
        <f t="shared" si="19"/>
        <v>#NUM!</v>
      </c>
      <c r="AE29" s="60" t="e">
        <f t="shared" si="20"/>
        <v>#NUM!</v>
      </c>
      <c r="AF29" s="60" t="e">
        <f t="shared" si="21"/>
        <v>#N/A</v>
      </c>
      <c r="AG29" s="60" t="e">
        <f t="shared" si="22"/>
        <v>#NUM!</v>
      </c>
      <c r="AH29" s="60" t="e">
        <f t="shared" si="23"/>
        <v>#NUM!</v>
      </c>
      <c r="AI29" s="60" t="e">
        <f t="shared" si="24"/>
        <v>#NUM!</v>
      </c>
      <c r="AJ29" s="60" t="e">
        <f t="shared" si="25"/>
        <v>#N/A</v>
      </c>
    </row>
    <row r="30" spans="1:36" ht="12.95" customHeight="1" x14ac:dyDescent="0.15">
      <c r="A30" s="59"/>
      <c r="B30" s="77"/>
      <c r="C30" s="77"/>
      <c r="D30" s="59"/>
      <c r="E30" s="59"/>
      <c r="F30" s="4" t="str">
        <f t="shared" si="0"/>
        <v/>
      </c>
      <c r="G30" s="47"/>
      <c r="H30" s="59"/>
      <c r="I30" s="59"/>
      <c r="J30" s="1" t="s">
        <v>15</v>
      </c>
      <c r="K30" s="60" t="e">
        <f t="shared" si="1"/>
        <v>#NUM!</v>
      </c>
      <c r="L30" s="60" t="e">
        <f t="shared" si="2"/>
        <v>#NUM!</v>
      </c>
      <c r="M30" s="60" t="e">
        <f t="shared" si="3"/>
        <v>#NUM!</v>
      </c>
      <c r="N30" s="60" t="e">
        <f t="shared" si="4"/>
        <v>#NUM!</v>
      </c>
      <c r="O30" s="60" t="e">
        <f t="shared" si="5"/>
        <v>#NUM!</v>
      </c>
      <c r="P30" s="60" t="e">
        <f t="shared" si="26"/>
        <v>#N/A</v>
      </c>
      <c r="Q30" s="60" t="e">
        <f t="shared" si="6"/>
        <v>#NUM!</v>
      </c>
      <c r="R30" s="60" t="e">
        <f t="shared" si="7"/>
        <v>#NUM!</v>
      </c>
      <c r="S30" s="60" t="e">
        <f t="shared" si="8"/>
        <v>#NUM!</v>
      </c>
      <c r="T30" s="60" t="e">
        <f t="shared" si="9"/>
        <v>#NUM!</v>
      </c>
      <c r="U30" s="60" t="e">
        <f t="shared" si="10"/>
        <v>#N/A</v>
      </c>
      <c r="V30" s="60" t="e">
        <f t="shared" si="11"/>
        <v>#NUM!</v>
      </c>
      <c r="W30" s="60" t="e">
        <f t="shared" si="12"/>
        <v>#NUM!</v>
      </c>
      <c r="X30" s="60" t="e">
        <f t="shared" si="13"/>
        <v>#NUM!</v>
      </c>
      <c r="Y30" s="60" t="e">
        <f t="shared" si="14"/>
        <v>#NUM!</v>
      </c>
      <c r="Z30" s="60" t="e">
        <f t="shared" si="15"/>
        <v>#N/A</v>
      </c>
      <c r="AA30" s="60" t="e">
        <f t="shared" si="16"/>
        <v>#NUM!</v>
      </c>
      <c r="AB30" s="60" t="e">
        <f t="shared" si="17"/>
        <v>#NUM!</v>
      </c>
      <c r="AC30" s="60" t="e">
        <f t="shared" si="18"/>
        <v>#NUM!</v>
      </c>
      <c r="AD30" s="60" t="e">
        <f t="shared" si="19"/>
        <v>#NUM!</v>
      </c>
      <c r="AE30" s="60" t="e">
        <f t="shared" si="20"/>
        <v>#NUM!</v>
      </c>
      <c r="AF30" s="60" t="e">
        <f t="shared" si="21"/>
        <v>#N/A</v>
      </c>
      <c r="AG30" s="60" t="e">
        <f t="shared" si="22"/>
        <v>#NUM!</v>
      </c>
      <c r="AH30" s="60" t="e">
        <f t="shared" si="23"/>
        <v>#NUM!</v>
      </c>
      <c r="AI30" s="60" t="e">
        <f t="shared" si="24"/>
        <v>#NUM!</v>
      </c>
      <c r="AJ30" s="60" t="e">
        <f t="shared" si="25"/>
        <v>#N/A</v>
      </c>
    </row>
    <row r="31" spans="1:36" ht="12.95" customHeight="1" x14ac:dyDescent="0.15">
      <c r="A31" s="59"/>
      <c r="B31" s="77"/>
      <c r="C31" s="77"/>
      <c r="D31" s="59"/>
      <c r="E31" s="59"/>
      <c r="F31" s="4" t="str">
        <f t="shared" si="0"/>
        <v/>
      </c>
      <c r="G31" s="47"/>
      <c r="H31" s="59"/>
      <c r="I31" s="59"/>
      <c r="J31" s="1" t="s">
        <v>15</v>
      </c>
      <c r="K31" s="60" t="e">
        <f t="shared" si="1"/>
        <v>#NUM!</v>
      </c>
      <c r="L31" s="60" t="e">
        <f t="shared" si="2"/>
        <v>#NUM!</v>
      </c>
      <c r="M31" s="60" t="e">
        <f t="shared" si="3"/>
        <v>#NUM!</v>
      </c>
      <c r="N31" s="60" t="e">
        <f t="shared" si="4"/>
        <v>#NUM!</v>
      </c>
      <c r="O31" s="60" t="e">
        <f t="shared" si="5"/>
        <v>#NUM!</v>
      </c>
      <c r="P31" s="60" t="e">
        <f t="shared" si="26"/>
        <v>#N/A</v>
      </c>
      <c r="Q31" s="60" t="e">
        <f t="shared" si="6"/>
        <v>#NUM!</v>
      </c>
      <c r="R31" s="60" t="e">
        <f t="shared" si="7"/>
        <v>#NUM!</v>
      </c>
      <c r="S31" s="60" t="e">
        <f t="shared" si="8"/>
        <v>#NUM!</v>
      </c>
      <c r="T31" s="60" t="e">
        <f t="shared" si="9"/>
        <v>#NUM!</v>
      </c>
      <c r="U31" s="60" t="e">
        <f t="shared" si="10"/>
        <v>#N/A</v>
      </c>
      <c r="V31" s="60" t="e">
        <f t="shared" si="11"/>
        <v>#NUM!</v>
      </c>
      <c r="W31" s="60" t="e">
        <f t="shared" si="12"/>
        <v>#NUM!</v>
      </c>
      <c r="X31" s="60" t="e">
        <f t="shared" si="13"/>
        <v>#NUM!</v>
      </c>
      <c r="Y31" s="60" t="e">
        <f t="shared" si="14"/>
        <v>#NUM!</v>
      </c>
      <c r="Z31" s="60" t="e">
        <f t="shared" si="15"/>
        <v>#N/A</v>
      </c>
      <c r="AA31" s="60" t="e">
        <f t="shared" si="16"/>
        <v>#NUM!</v>
      </c>
      <c r="AB31" s="60" t="e">
        <f t="shared" si="17"/>
        <v>#NUM!</v>
      </c>
      <c r="AC31" s="60" t="e">
        <f t="shared" si="18"/>
        <v>#NUM!</v>
      </c>
      <c r="AD31" s="60" t="e">
        <f t="shared" si="19"/>
        <v>#NUM!</v>
      </c>
      <c r="AE31" s="60" t="e">
        <f t="shared" si="20"/>
        <v>#NUM!</v>
      </c>
      <c r="AF31" s="60" t="e">
        <f t="shared" si="21"/>
        <v>#N/A</v>
      </c>
      <c r="AG31" s="60" t="e">
        <f t="shared" si="22"/>
        <v>#NUM!</v>
      </c>
      <c r="AH31" s="60" t="e">
        <f t="shared" si="23"/>
        <v>#NUM!</v>
      </c>
      <c r="AI31" s="60" t="e">
        <f t="shared" si="24"/>
        <v>#NUM!</v>
      </c>
      <c r="AJ31" s="60" t="e">
        <f t="shared" si="25"/>
        <v>#N/A</v>
      </c>
    </row>
    <row r="32" spans="1:36" ht="12.95" customHeight="1" x14ac:dyDescent="0.15">
      <c r="A32" s="59"/>
      <c r="B32" s="77"/>
      <c r="C32" s="77"/>
      <c r="D32" s="59"/>
      <c r="E32" s="59"/>
      <c r="F32" s="4" t="str">
        <f t="shared" si="0"/>
        <v/>
      </c>
      <c r="G32" s="59"/>
      <c r="H32" s="59"/>
      <c r="I32" s="59"/>
      <c r="J32" s="1" t="s">
        <v>15</v>
      </c>
      <c r="K32" s="60" t="e">
        <f t="shared" si="1"/>
        <v>#NUM!</v>
      </c>
      <c r="L32" s="60" t="e">
        <f t="shared" si="2"/>
        <v>#NUM!</v>
      </c>
      <c r="M32" s="60" t="e">
        <f t="shared" si="3"/>
        <v>#NUM!</v>
      </c>
      <c r="N32" s="60" t="e">
        <f t="shared" si="4"/>
        <v>#NUM!</v>
      </c>
      <c r="O32" s="60" t="e">
        <f t="shared" si="5"/>
        <v>#NUM!</v>
      </c>
      <c r="P32" s="60" t="e">
        <f t="shared" si="26"/>
        <v>#N/A</v>
      </c>
      <c r="Q32" s="60" t="e">
        <f t="shared" si="6"/>
        <v>#NUM!</v>
      </c>
      <c r="R32" s="60" t="e">
        <f t="shared" si="7"/>
        <v>#NUM!</v>
      </c>
      <c r="S32" s="60" t="e">
        <f t="shared" si="8"/>
        <v>#NUM!</v>
      </c>
      <c r="T32" s="60" t="e">
        <f t="shared" si="9"/>
        <v>#NUM!</v>
      </c>
      <c r="U32" s="60" t="e">
        <f t="shared" si="10"/>
        <v>#N/A</v>
      </c>
      <c r="V32" s="60" t="e">
        <f t="shared" si="11"/>
        <v>#NUM!</v>
      </c>
      <c r="W32" s="60" t="e">
        <f t="shared" si="12"/>
        <v>#NUM!</v>
      </c>
      <c r="X32" s="60" t="e">
        <f t="shared" si="13"/>
        <v>#NUM!</v>
      </c>
      <c r="Y32" s="60" t="e">
        <f t="shared" si="14"/>
        <v>#NUM!</v>
      </c>
      <c r="Z32" s="60" t="e">
        <f t="shared" si="15"/>
        <v>#N/A</v>
      </c>
      <c r="AA32" s="60" t="e">
        <f t="shared" si="16"/>
        <v>#NUM!</v>
      </c>
      <c r="AB32" s="60" t="e">
        <f t="shared" si="17"/>
        <v>#NUM!</v>
      </c>
      <c r="AC32" s="60" t="e">
        <f t="shared" si="18"/>
        <v>#NUM!</v>
      </c>
      <c r="AD32" s="60" t="e">
        <f t="shared" si="19"/>
        <v>#NUM!</v>
      </c>
      <c r="AE32" s="60" t="e">
        <f t="shared" si="20"/>
        <v>#NUM!</v>
      </c>
      <c r="AF32" s="60" t="e">
        <f t="shared" si="21"/>
        <v>#N/A</v>
      </c>
      <c r="AG32" s="60" t="e">
        <f t="shared" si="22"/>
        <v>#NUM!</v>
      </c>
      <c r="AH32" s="60" t="e">
        <f t="shared" si="23"/>
        <v>#NUM!</v>
      </c>
      <c r="AI32" s="60" t="e">
        <f t="shared" si="24"/>
        <v>#NUM!</v>
      </c>
      <c r="AJ32" s="60" t="e">
        <f t="shared" si="25"/>
        <v>#N/A</v>
      </c>
    </row>
    <row r="33" spans="1:36" ht="12.95" customHeight="1" x14ac:dyDescent="0.15">
      <c r="A33" s="59"/>
      <c r="B33" s="77"/>
      <c r="C33" s="77"/>
      <c r="D33" s="59"/>
      <c r="E33" s="59"/>
      <c r="F33" s="4" t="str">
        <f t="shared" si="0"/>
        <v/>
      </c>
      <c r="G33" s="59"/>
      <c r="H33" s="59"/>
      <c r="I33" s="59"/>
      <c r="J33" s="1" t="s">
        <v>15</v>
      </c>
      <c r="K33" s="60" t="e">
        <f t="shared" si="1"/>
        <v>#NUM!</v>
      </c>
      <c r="L33" s="60" t="e">
        <f t="shared" si="2"/>
        <v>#NUM!</v>
      </c>
      <c r="M33" s="60" t="e">
        <f t="shared" si="3"/>
        <v>#NUM!</v>
      </c>
      <c r="N33" s="60" t="e">
        <f t="shared" si="4"/>
        <v>#NUM!</v>
      </c>
      <c r="O33" s="60" t="e">
        <f t="shared" si="5"/>
        <v>#NUM!</v>
      </c>
      <c r="P33" s="60" t="e">
        <f t="shared" si="26"/>
        <v>#N/A</v>
      </c>
      <c r="Q33" s="60" t="e">
        <f t="shared" si="6"/>
        <v>#NUM!</v>
      </c>
      <c r="R33" s="60" t="e">
        <f t="shared" si="7"/>
        <v>#NUM!</v>
      </c>
      <c r="S33" s="60" t="e">
        <f t="shared" si="8"/>
        <v>#NUM!</v>
      </c>
      <c r="T33" s="60" t="e">
        <f t="shared" si="9"/>
        <v>#NUM!</v>
      </c>
      <c r="U33" s="60" t="e">
        <f t="shared" si="10"/>
        <v>#N/A</v>
      </c>
      <c r="V33" s="60" t="e">
        <f t="shared" si="11"/>
        <v>#NUM!</v>
      </c>
      <c r="W33" s="60" t="e">
        <f t="shared" si="12"/>
        <v>#NUM!</v>
      </c>
      <c r="X33" s="60" t="e">
        <f t="shared" si="13"/>
        <v>#NUM!</v>
      </c>
      <c r="Y33" s="60" t="e">
        <f t="shared" si="14"/>
        <v>#NUM!</v>
      </c>
      <c r="Z33" s="60" t="e">
        <f t="shared" si="15"/>
        <v>#N/A</v>
      </c>
      <c r="AA33" s="60" t="e">
        <f t="shared" si="16"/>
        <v>#NUM!</v>
      </c>
      <c r="AB33" s="60" t="e">
        <f t="shared" si="17"/>
        <v>#NUM!</v>
      </c>
      <c r="AC33" s="60" t="e">
        <f t="shared" si="18"/>
        <v>#NUM!</v>
      </c>
      <c r="AD33" s="60" t="e">
        <f t="shared" si="19"/>
        <v>#NUM!</v>
      </c>
      <c r="AE33" s="60" t="e">
        <f t="shared" si="20"/>
        <v>#NUM!</v>
      </c>
      <c r="AF33" s="60" t="e">
        <f t="shared" si="21"/>
        <v>#N/A</v>
      </c>
      <c r="AG33" s="60" t="e">
        <f t="shared" si="22"/>
        <v>#NUM!</v>
      </c>
      <c r="AH33" s="60" t="e">
        <f t="shared" si="23"/>
        <v>#NUM!</v>
      </c>
      <c r="AI33" s="60" t="e">
        <f t="shared" si="24"/>
        <v>#NUM!</v>
      </c>
      <c r="AJ33" s="60" t="e">
        <f t="shared" si="25"/>
        <v>#N/A</v>
      </c>
    </row>
    <row r="34" spans="1:36" ht="12.95" customHeight="1" x14ac:dyDescent="0.15">
      <c r="A34" s="59"/>
      <c r="B34" s="77"/>
      <c r="C34" s="77"/>
      <c r="D34" s="59"/>
      <c r="E34" s="59"/>
      <c r="F34" s="4" t="str">
        <f t="shared" si="0"/>
        <v/>
      </c>
      <c r="G34" s="59"/>
      <c r="H34" s="59"/>
      <c r="I34" s="59"/>
      <c r="K34" s="60" t="e">
        <f t="shared" si="1"/>
        <v>#NUM!</v>
      </c>
      <c r="L34" s="60" t="e">
        <f t="shared" si="2"/>
        <v>#NUM!</v>
      </c>
      <c r="M34" s="60" t="e">
        <f t="shared" si="3"/>
        <v>#NUM!</v>
      </c>
      <c r="N34" s="60" t="e">
        <f t="shared" si="4"/>
        <v>#NUM!</v>
      </c>
      <c r="O34" s="60" t="e">
        <f t="shared" si="5"/>
        <v>#NUM!</v>
      </c>
      <c r="P34" s="60" t="e">
        <f t="shared" si="26"/>
        <v>#N/A</v>
      </c>
      <c r="Q34" s="60" t="e">
        <f t="shared" si="6"/>
        <v>#NUM!</v>
      </c>
      <c r="R34" s="60" t="e">
        <f t="shared" si="7"/>
        <v>#NUM!</v>
      </c>
      <c r="S34" s="60" t="e">
        <f t="shared" si="8"/>
        <v>#NUM!</v>
      </c>
      <c r="T34" s="60" t="e">
        <f t="shared" si="9"/>
        <v>#NUM!</v>
      </c>
      <c r="U34" s="60" t="e">
        <f t="shared" si="10"/>
        <v>#N/A</v>
      </c>
      <c r="V34" s="60" t="e">
        <f t="shared" si="11"/>
        <v>#NUM!</v>
      </c>
      <c r="W34" s="60" t="e">
        <f t="shared" si="12"/>
        <v>#NUM!</v>
      </c>
      <c r="X34" s="60" t="e">
        <f t="shared" si="13"/>
        <v>#NUM!</v>
      </c>
      <c r="Y34" s="60" t="e">
        <f t="shared" si="14"/>
        <v>#NUM!</v>
      </c>
      <c r="Z34" s="60" t="e">
        <f t="shared" si="15"/>
        <v>#N/A</v>
      </c>
      <c r="AA34" s="60" t="e">
        <f t="shared" si="16"/>
        <v>#NUM!</v>
      </c>
      <c r="AB34" s="60" t="e">
        <f t="shared" si="17"/>
        <v>#NUM!</v>
      </c>
      <c r="AC34" s="60" t="e">
        <f t="shared" si="18"/>
        <v>#NUM!</v>
      </c>
      <c r="AD34" s="60" t="e">
        <f t="shared" si="19"/>
        <v>#NUM!</v>
      </c>
      <c r="AE34" s="60" t="e">
        <f t="shared" si="20"/>
        <v>#NUM!</v>
      </c>
      <c r="AF34" s="60" t="e">
        <f t="shared" si="21"/>
        <v>#N/A</v>
      </c>
      <c r="AG34" s="60" t="e">
        <f t="shared" si="22"/>
        <v>#NUM!</v>
      </c>
      <c r="AH34" s="60" t="e">
        <f t="shared" si="23"/>
        <v>#NUM!</v>
      </c>
      <c r="AI34" s="60" t="e">
        <f t="shared" si="24"/>
        <v>#NUM!</v>
      </c>
      <c r="AJ34" s="60" t="e">
        <f t="shared" si="25"/>
        <v>#N/A</v>
      </c>
    </row>
    <row r="35" spans="1:36" ht="12.95" customHeight="1" x14ac:dyDescent="0.15">
      <c r="A35" s="59"/>
      <c r="B35" s="77"/>
      <c r="C35" s="77"/>
      <c r="D35" s="59"/>
      <c r="E35" s="59"/>
      <c r="F35" s="4" t="str">
        <f t="shared" si="0"/>
        <v/>
      </c>
      <c r="G35" s="59"/>
      <c r="H35" s="59"/>
      <c r="I35" s="59"/>
      <c r="K35" s="60" t="e">
        <f t="shared" si="1"/>
        <v>#NUM!</v>
      </c>
      <c r="L35" s="60" t="e">
        <f t="shared" si="2"/>
        <v>#NUM!</v>
      </c>
      <c r="M35" s="60" t="e">
        <f t="shared" si="3"/>
        <v>#NUM!</v>
      </c>
      <c r="N35" s="60" t="e">
        <f t="shared" si="4"/>
        <v>#NUM!</v>
      </c>
      <c r="O35" s="60" t="e">
        <f t="shared" si="5"/>
        <v>#NUM!</v>
      </c>
      <c r="P35" s="60" t="e">
        <f t="shared" si="26"/>
        <v>#N/A</v>
      </c>
      <c r="Q35" s="60" t="e">
        <f t="shared" si="6"/>
        <v>#NUM!</v>
      </c>
      <c r="R35" s="60" t="e">
        <f t="shared" si="7"/>
        <v>#NUM!</v>
      </c>
      <c r="S35" s="60" t="e">
        <f t="shared" si="8"/>
        <v>#NUM!</v>
      </c>
      <c r="T35" s="60" t="e">
        <f t="shared" si="9"/>
        <v>#NUM!</v>
      </c>
      <c r="U35" s="60" t="e">
        <f t="shared" si="10"/>
        <v>#N/A</v>
      </c>
      <c r="V35" s="60" t="e">
        <f t="shared" si="11"/>
        <v>#NUM!</v>
      </c>
      <c r="W35" s="60" t="e">
        <f t="shared" si="12"/>
        <v>#NUM!</v>
      </c>
      <c r="X35" s="60" t="e">
        <f t="shared" si="13"/>
        <v>#NUM!</v>
      </c>
      <c r="Y35" s="60" t="e">
        <f t="shared" si="14"/>
        <v>#NUM!</v>
      </c>
      <c r="Z35" s="60" t="e">
        <f t="shared" si="15"/>
        <v>#N/A</v>
      </c>
      <c r="AA35" s="60" t="e">
        <f t="shared" si="16"/>
        <v>#NUM!</v>
      </c>
      <c r="AB35" s="60" t="e">
        <f t="shared" si="17"/>
        <v>#NUM!</v>
      </c>
      <c r="AC35" s="60" t="e">
        <f t="shared" si="18"/>
        <v>#NUM!</v>
      </c>
      <c r="AD35" s="60" t="e">
        <f t="shared" si="19"/>
        <v>#NUM!</v>
      </c>
      <c r="AE35" s="60" t="e">
        <f t="shared" si="20"/>
        <v>#NUM!</v>
      </c>
      <c r="AF35" s="60" t="e">
        <f t="shared" si="21"/>
        <v>#N/A</v>
      </c>
      <c r="AG35" s="60" t="e">
        <f t="shared" si="22"/>
        <v>#NUM!</v>
      </c>
      <c r="AH35" s="60" t="e">
        <f t="shared" si="23"/>
        <v>#NUM!</v>
      </c>
      <c r="AI35" s="60" t="e">
        <f t="shared" si="24"/>
        <v>#NUM!</v>
      </c>
      <c r="AJ35" s="60" t="e">
        <f t="shared" si="25"/>
        <v>#N/A</v>
      </c>
    </row>
    <row r="36" spans="1:36" ht="12.95" customHeight="1" x14ac:dyDescent="0.15">
      <c r="A36" s="59"/>
      <c r="B36" s="77"/>
      <c r="C36" s="77"/>
      <c r="D36" s="59"/>
      <c r="E36" s="59"/>
      <c r="F36" s="4" t="str">
        <f t="shared" si="0"/>
        <v/>
      </c>
      <c r="G36" s="59"/>
      <c r="H36" s="59"/>
      <c r="I36" s="59"/>
      <c r="K36" s="60" t="e">
        <f t="shared" si="1"/>
        <v>#NUM!</v>
      </c>
      <c r="L36" s="60" t="e">
        <f t="shared" si="2"/>
        <v>#NUM!</v>
      </c>
      <c r="M36" s="60" t="e">
        <f t="shared" si="3"/>
        <v>#NUM!</v>
      </c>
      <c r="N36" s="60" t="e">
        <f t="shared" si="4"/>
        <v>#NUM!</v>
      </c>
      <c r="O36" s="60" t="e">
        <f t="shared" si="5"/>
        <v>#NUM!</v>
      </c>
      <c r="P36" s="60" t="e">
        <f t="shared" si="26"/>
        <v>#N/A</v>
      </c>
      <c r="Q36" s="60" t="e">
        <f t="shared" si="6"/>
        <v>#NUM!</v>
      </c>
      <c r="R36" s="60" t="e">
        <f t="shared" si="7"/>
        <v>#NUM!</v>
      </c>
      <c r="S36" s="60" t="e">
        <f t="shared" si="8"/>
        <v>#NUM!</v>
      </c>
      <c r="T36" s="60" t="e">
        <f t="shared" si="9"/>
        <v>#NUM!</v>
      </c>
      <c r="U36" s="60" t="e">
        <f t="shared" si="10"/>
        <v>#N/A</v>
      </c>
      <c r="V36" s="60" t="e">
        <f t="shared" si="11"/>
        <v>#NUM!</v>
      </c>
      <c r="W36" s="60" t="e">
        <f t="shared" si="12"/>
        <v>#NUM!</v>
      </c>
      <c r="X36" s="60" t="e">
        <f t="shared" si="13"/>
        <v>#NUM!</v>
      </c>
      <c r="Y36" s="60" t="e">
        <f t="shared" si="14"/>
        <v>#NUM!</v>
      </c>
      <c r="Z36" s="60" t="e">
        <f t="shared" si="15"/>
        <v>#N/A</v>
      </c>
      <c r="AA36" s="60" t="e">
        <f t="shared" si="16"/>
        <v>#NUM!</v>
      </c>
      <c r="AB36" s="60" t="e">
        <f t="shared" si="17"/>
        <v>#NUM!</v>
      </c>
      <c r="AC36" s="60" t="e">
        <f t="shared" si="18"/>
        <v>#NUM!</v>
      </c>
      <c r="AD36" s="60" t="e">
        <f t="shared" si="19"/>
        <v>#NUM!</v>
      </c>
      <c r="AE36" s="60" t="e">
        <f t="shared" si="20"/>
        <v>#NUM!</v>
      </c>
      <c r="AF36" s="60" t="e">
        <f t="shared" si="21"/>
        <v>#N/A</v>
      </c>
      <c r="AG36" s="60" t="e">
        <f t="shared" si="22"/>
        <v>#NUM!</v>
      </c>
      <c r="AH36" s="60" t="e">
        <f t="shared" si="23"/>
        <v>#NUM!</v>
      </c>
      <c r="AI36" s="60" t="e">
        <f t="shared" si="24"/>
        <v>#NUM!</v>
      </c>
      <c r="AJ36" s="60" t="e">
        <f t="shared" si="25"/>
        <v>#N/A</v>
      </c>
    </row>
    <row r="37" spans="1:36" ht="12.95" customHeight="1" x14ac:dyDescent="0.15">
      <c r="A37" s="59"/>
      <c r="B37" s="77"/>
      <c r="C37" s="77"/>
      <c r="D37" s="59"/>
      <c r="E37" s="59"/>
      <c r="F37" s="4" t="str">
        <f t="shared" si="0"/>
        <v/>
      </c>
      <c r="G37" s="59"/>
      <c r="H37" s="59"/>
      <c r="I37" s="59"/>
      <c r="K37" s="60" t="e">
        <f t="shared" si="1"/>
        <v>#NUM!</v>
      </c>
      <c r="L37" s="60" t="e">
        <f t="shared" si="2"/>
        <v>#NUM!</v>
      </c>
      <c r="M37" s="60" t="e">
        <f t="shared" si="3"/>
        <v>#NUM!</v>
      </c>
      <c r="N37" s="60" t="e">
        <f t="shared" si="4"/>
        <v>#NUM!</v>
      </c>
      <c r="O37" s="60" t="e">
        <f t="shared" si="5"/>
        <v>#NUM!</v>
      </c>
      <c r="P37" s="60" t="e">
        <f t="shared" si="26"/>
        <v>#N/A</v>
      </c>
      <c r="Q37" s="60" t="e">
        <f t="shared" si="6"/>
        <v>#NUM!</v>
      </c>
      <c r="R37" s="60" t="e">
        <f t="shared" si="7"/>
        <v>#NUM!</v>
      </c>
      <c r="S37" s="60" t="e">
        <f t="shared" si="8"/>
        <v>#NUM!</v>
      </c>
      <c r="T37" s="60" t="e">
        <f t="shared" si="9"/>
        <v>#NUM!</v>
      </c>
      <c r="U37" s="60" t="e">
        <f t="shared" si="10"/>
        <v>#N/A</v>
      </c>
      <c r="V37" s="60" t="e">
        <f t="shared" si="11"/>
        <v>#NUM!</v>
      </c>
      <c r="W37" s="60" t="e">
        <f t="shared" si="12"/>
        <v>#NUM!</v>
      </c>
      <c r="X37" s="60" t="e">
        <f t="shared" si="13"/>
        <v>#NUM!</v>
      </c>
      <c r="Y37" s="60" t="e">
        <f t="shared" si="14"/>
        <v>#NUM!</v>
      </c>
      <c r="Z37" s="60" t="e">
        <f t="shared" si="15"/>
        <v>#N/A</v>
      </c>
      <c r="AA37" s="60" t="e">
        <f t="shared" si="16"/>
        <v>#NUM!</v>
      </c>
      <c r="AB37" s="60" t="e">
        <f t="shared" si="17"/>
        <v>#NUM!</v>
      </c>
      <c r="AC37" s="60" t="e">
        <f t="shared" si="18"/>
        <v>#NUM!</v>
      </c>
      <c r="AD37" s="60" t="e">
        <f t="shared" si="19"/>
        <v>#NUM!</v>
      </c>
      <c r="AE37" s="60" t="e">
        <f t="shared" si="20"/>
        <v>#NUM!</v>
      </c>
      <c r="AF37" s="60" t="e">
        <f t="shared" si="21"/>
        <v>#N/A</v>
      </c>
      <c r="AG37" s="60" t="e">
        <f t="shared" si="22"/>
        <v>#NUM!</v>
      </c>
      <c r="AH37" s="60" t="e">
        <f t="shared" si="23"/>
        <v>#NUM!</v>
      </c>
      <c r="AI37" s="60" t="e">
        <f t="shared" si="24"/>
        <v>#NUM!</v>
      </c>
      <c r="AJ37" s="60" t="e">
        <f t="shared" si="25"/>
        <v>#N/A</v>
      </c>
    </row>
    <row r="38" spans="1:36" ht="12.95" customHeight="1" x14ac:dyDescent="0.15">
      <c r="A38" s="59"/>
      <c r="B38" s="77"/>
      <c r="C38" s="77"/>
      <c r="D38" s="59"/>
      <c r="E38" s="59"/>
      <c r="F38" s="4" t="str">
        <f t="shared" si="0"/>
        <v/>
      </c>
      <c r="G38" s="59"/>
      <c r="H38" s="59"/>
      <c r="I38" s="59"/>
      <c r="K38" s="60" t="e">
        <f t="shared" si="1"/>
        <v>#NUM!</v>
      </c>
      <c r="L38" s="60" t="e">
        <f t="shared" si="2"/>
        <v>#NUM!</v>
      </c>
      <c r="M38" s="60" t="e">
        <f t="shared" si="3"/>
        <v>#NUM!</v>
      </c>
      <c r="N38" s="60" t="e">
        <f t="shared" si="4"/>
        <v>#NUM!</v>
      </c>
      <c r="O38" s="60" t="e">
        <f t="shared" si="5"/>
        <v>#NUM!</v>
      </c>
      <c r="P38" s="60" t="e">
        <f t="shared" si="26"/>
        <v>#N/A</v>
      </c>
      <c r="Q38" s="60" t="e">
        <f t="shared" si="6"/>
        <v>#NUM!</v>
      </c>
      <c r="R38" s="60" t="e">
        <f t="shared" si="7"/>
        <v>#NUM!</v>
      </c>
      <c r="S38" s="60" t="e">
        <f t="shared" si="8"/>
        <v>#NUM!</v>
      </c>
      <c r="T38" s="60" t="e">
        <f t="shared" si="9"/>
        <v>#NUM!</v>
      </c>
      <c r="U38" s="60" t="e">
        <f t="shared" si="10"/>
        <v>#N/A</v>
      </c>
      <c r="V38" s="60" t="e">
        <f t="shared" si="11"/>
        <v>#NUM!</v>
      </c>
      <c r="W38" s="60" t="e">
        <f t="shared" si="12"/>
        <v>#NUM!</v>
      </c>
      <c r="X38" s="60" t="e">
        <f t="shared" si="13"/>
        <v>#NUM!</v>
      </c>
      <c r="Y38" s="60" t="e">
        <f t="shared" si="14"/>
        <v>#NUM!</v>
      </c>
      <c r="Z38" s="60" t="e">
        <f t="shared" si="15"/>
        <v>#N/A</v>
      </c>
      <c r="AA38" s="60" t="e">
        <f t="shared" si="16"/>
        <v>#NUM!</v>
      </c>
      <c r="AB38" s="60" t="e">
        <f t="shared" si="17"/>
        <v>#NUM!</v>
      </c>
      <c r="AC38" s="60" t="e">
        <f t="shared" si="18"/>
        <v>#NUM!</v>
      </c>
      <c r="AD38" s="60" t="e">
        <f t="shared" si="19"/>
        <v>#NUM!</v>
      </c>
      <c r="AE38" s="60" t="e">
        <f t="shared" si="20"/>
        <v>#NUM!</v>
      </c>
      <c r="AF38" s="60" t="e">
        <f t="shared" si="21"/>
        <v>#N/A</v>
      </c>
      <c r="AG38" s="60" t="e">
        <f t="shared" si="22"/>
        <v>#NUM!</v>
      </c>
      <c r="AH38" s="60" t="e">
        <f t="shared" si="23"/>
        <v>#NUM!</v>
      </c>
      <c r="AI38" s="60" t="e">
        <f t="shared" si="24"/>
        <v>#NUM!</v>
      </c>
      <c r="AJ38" s="60" t="e">
        <f t="shared" si="25"/>
        <v>#N/A</v>
      </c>
    </row>
    <row r="39" spans="1:36" ht="12.95" customHeight="1" x14ac:dyDescent="0.15">
      <c r="A39" s="59"/>
      <c r="B39" s="77"/>
      <c r="C39" s="77"/>
      <c r="D39" s="59"/>
      <c r="E39" s="59"/>
      <c r="F39" s="4" t="str">
        <f t="shared" si="0"/>
        <v/>
      </c>
      <c r="G39" s="59"/>
      <c r="H39" s="59"/>
      <c r="I39" s="59"/>
      <c r="K39" s="60" t="e">
        <f t="shared" si="1"/>
        <v>#NUM!</v>
      </c>
      <c r="L39" s="60" t="e">
        <f t="shared" si="2"/>
        <v>#NUM!</v>
      </c>
      <c r="M39" s="60" t="e">
        <f t="shared" si="3"/>
        <v>#NUM!</v>
      </c>
      <c r="N39" s="60" t="e">
        <f t="shared" si="4"/>
        <v>#NUM!</v>
      </c>
      <c r="O39" s="60" t="e">
        <f t="shared" si="5"/>
        <v>#NUM!</v>
      </c>
      <c r="P39" s="60" t="e">
        <f t="shared" si="26"/>
        <v>#N/A</v>
      </c>
      <c r="Q39" s="60" t="e">
        <f t="shared" si="6"/>
        <v>#NUM!</v>
      </c>
      <c r="R39" s="60" t="e">
        <f t="shared" si="7"/>
        <v>#NUM!</v>
      </c>
      <c r="S39" s="60" t="e">
        <f t="shared" si="8"/>
        <v>#NUM!</v>
      </c>
      <c r="T39" s="60" t="e">
        <f t="shared" si="9"/>
        <v>#NUM!</v>
      </c>
      <c r="U39" s="60" t="e">
        <f t="shared" si="10"/>
        <v>#N/A</v>
      </c>
      <c r="V39" s="60" t="e">
        <f t="shared" si="11"/>
        <v>#NUM!</v>
      </c>
      <c r="W39" s="60" t="e">
        <f t="shared" si="12"/>
        <v>#NUM!</v>
      </c>
      <c r="X39" s="60" t="e">
        <f t="shared" si="13"/>
        <v>#NUM!</v>
      </c>
      <c r="Y39" s="60" t="e">
        <f t="shared" si="14"/>
        <v>#NUM!</v>
      </c>
      <c r="Z39" s="60" t="e">
        <f t="shared" si="15"/>
        <v>#N/A</v>
      </c>
      <c r="AA39" s="60" t="e">
        <f t="shared" si="16"/>
        <v>#NUM!</v>
      </c>
      <c r="AB39" s="60" t="e">
        <f t="shared" si="17"/>
        <v>#NUM!</v>
      </c>
      <c r="AC39" s="60" t="e">
        <f t="shared" si="18"/>
        <v>#NUM!</v>
      </c>
      <c r="AD39" s="60" t="e">
        <f t="shared" si="19"/>
        <v>#NUM!</v>
      </c>
      <c r="AE39" s="60" t="e">
        <f t="shared" si="20"/>
        <v>#NUM!</v>
      </c>
      <c r="AF39" s="60" t="e">
        <f t="shared" si="21"/>
        <v>#N/A</v>
      </c>
      <c r="AG39" s="60" t="e">
        <f t="shared" si="22"/>
        <v>#NUM!</v>
      </c>
      <c r="AH39" s="60" t="e">
        <f t="shared" si="23"/>
        <v>#NUM!</v>
      </c>
      <c r="AI39" s="60" t="e">
        <f t="shared" si="24"/>
        <v>#NUM!</v>
      </c>
      <c r="AJ39" s="60" t="e">
        <f t="shared" si="25"/>
        <v>#N/A</v>
      </c>
    </row>
    <row r="40" spans="1:36" ht="12.95" customHeight="1" x14ac:dyDescent="0.15">
      <c r="A40" s="59"/>
      <c r="B40" s="77"/>
      <c r="C40" s="77"/>
      <c r="D40" s="59"/>
      <c r="E40" s="59"/>
      <c r="F40" s="4" t="str">
        <f t="shared" si="0"/>
        <v/>
      </c>
      <c r="G40" s="59"/>
      <c r="H40" s="59"/>
      <c r="I40" s="59"/>
      <c r="K40" s="60" t="e">
        <f t="shared" si="1"/>
        <v>#NUM!</v>
      </c>
      <c r="L40" s="60" t="e">
        <f t="shared" si="2"/>
        <v>#NUM!</v>
      </c>
      <c r="M40" s="60" t="e">
        <f t="shared" si="3"/>
        <v>#NUM!</v>
      </c>
      <c r="N40" s="60" t="e">
        <f t="shared" si="4"/>
        <v>#NUM!</v>
      </c>
      <c r="O40" s="60" t="e">
        <f t="shared" si="5"/>
        <v>#NUM!</v>
      </c>
      <c r="P40" s="60" t="e">
        <f t="shared" si="26"/>
        <v>#N/A</v>
      </c>
      <c r="Q40" s="60" t="e">
        <f t="shared" si="6"/>
        <v>#NUM!</v>
      </c>
      <c r="R40" s="60" t="e">
        <f t="shared" si="7"/>
        <v>#NUM!</v>
      </c>
      <c r="S40" s="60" t="e">
        <f t="shared" si="8"/>
        <v>#NUM!</v>
      </c>
      <c r="T40" s="60" t="e">
        <f t="shared" si="9"/>
        <v>#NUM!</v>
      </c>
      <c r="U40" s="60" t="e">
        <f t="shared" si="10"/>
        <v>#N/A</v>
      </c>
      <c r="V40" s="60" t="e">
        <f t="shared" si="11"/>
        <v>#NUM!</v>
      </c>
      <c r="W40" s="60" t="e">
        <f t="shared" si="12"/>
        <v>#NUM!</v>
      </c>
      <c r="X40" s="60" t="e">
        <f t="shared" si="13"/>
        <v>#NUM!</v>
      </c>
      <c r="Y40" s="60" t="e">
        <f t="shared" si="14"/>
        <v>#NUM!</v>
      </c>
      <c r="Z40" s="60" t="e">
        <f t="shared" si="15"/>
        <v>#N/A</v>
      </c>
      <c r="AA40" s="60" t="e">
        <f t="shared" si="16"/>
        <v>#NUM!</v>
      </c>
      <c r="AB40" s="60" t="e">
        <f t="shared" si="17"/>
        <v>#NUM!</v>
      </c>
      <c r="AC40" s="60" t="e">
        <f t="shared" si="18"/>
        <v>#NUM!</v>
      </c>
      <c r="AD40" s="60" t="e">
        <f t="shared" si="19"/>
        <v>#NUM!</v>
      </c>
      <c r="AE40" s="60" t="e">
        <f t="shared" si="20"/>
        <v>#NUM!</v>
      </c>
      <c r="AF40" s="60" t="e">
        <f t="shared" si="21"/>
        <v>#N/A</v>
      </c>
      <c r="AG40" s="60" t="e">
        <f t="shared" si="22"/>
        <v>#NUM!</v>
      </c>
      <c r="AH40" s="60" t="e">
        <f t="shared" si="23"/>
        <v>#NUM!</v>
      </c>
      <c r="AI40" s="60" t="e">
        <f t="shared" si="24"/>
        <v>#NUM!</v>
      </c>
      <c r="AJ40" s="60" t="e">
        <f t="shared" si="25"/>
        <v>#N/A</v>
      </c>
    </row>
    <row r="41" spans="1:36" ht="12.95" customHeight="1" x14ac:dyDescent="0.15">
      <c r="A41" s="59"/>
      <c r="B41" s="77"/>
      <c r="C41" s="77"/>
      <c r="D41" s="59"/>
      <c r="E41" s="59"/>
      <c r="F41" s="4" t="str">
        <f t="shared" si="0"/>
        <v/>
      </c>
      <c r="G41" s="59"/>
      <c r="H41" s="59"/>
      <c r="I41" s="59"/>
      <c r="K41" s="60" t="e">
        <f t="shared" si="1"/>
        <v>#NUM!</v>
      </c>
      <c r="L41" s="60" t="e">
        <f t="shared" si="2"/>
        <v>#NUM!</v>
      </c>
      <c r="M41" s="60" t="e">
        <f t="shared" si="3"/>
        <v>#NUM!</v>
      </c>
      <c r="N41" s="60" t="e">
        <f t="shared" si="4"/>
        <v>#NUM!</v>
      </c>
      <c r="O41" s="60" t="e">
        <f t="shared" si="5"/>
        <v>#NUM!</v>
      </c>
      <c r="P41" s="60" t="e">
        <f t="shared" si="26"/>
        <v>#N/A</v>
      </c>
      <c r="Q41" s="60" t="e">
        <f t="shared" si="6"/>
        <v>#NUM!</v>
      </c>
      <c r="R41" s="60" t="e">
        <f t="shared" si="7"/>
        <v>#NUM!</v>
      </c>
      <c r="S41" s="60" t="e">
        <f t="shared" si="8"/>
        <v>#NUM!</v>
      </c>
      <c r="T41" s="60" t="e">
        <f t="shared" si="9"/>
        <v>#NUM!</v>
      </c>
      <c r="U41" s="60" t="e">
        <f t="shared" si="10"/>
        <v>#N/A</v>
      </c>
      <c r="V41" s="60" t="e">
        <f t="shared" si="11"/>
        <v>#NUM!</v>
      </c>
      <c r="W41" s="60" t="e">
        <f t="shared" si="12"/>
        <v>#NUM!</v>
      </c>
      <c r="X41" s="60" t="e">
        <f t="shared" si="13"/>
        <v>#NUM!</v>
      </c>
      <c r="Y41" s="60" t="e">
        <f t="shared" si="14"/>
        <v>#NUM!</v>
      </c>
      <c r="Z41" s="60" t="e">
        <f t="shared" si="15"/>
        <v>#N/A</v>
      </c>
      <c r="AA41" s="60" t="e">
        <f t="shared" si="16"/>
        <v>#NUM!</v>
      </c>
      <c r="AB41" s="60" t="e">
        <f t="shared" si="17"/>
        <v>#NUM!</v>
      </c>
      <c r="AC41" s="60" t="e">
        <f t="shared" si="18"/>
        <v>#NUM!</v>
      </c>
      <c r="AD41" s="60" t="e">
        <f t="shared" si="19"/>
        <v>#NUM!</v>
      </c>
      <c r="AE41" s="60" t="e">
        <f t="shared" si="20"/>
        <v>#NUM!</v>
      </c>
      <c r="AF41" s="60" t="e">
        <f t="shared" si="21"/>
        <v>#N/A</v>
      </c>
      <c r="AG41" s="60" t="e">
        <f t="shared" si="22"/>
        <v>#NUM!</v>
      </c>
      <c r="AH41" s="60" t="e">
        <f t="shared" si="23"/>
        <v>#NUM!</v>
      </c>
      <c r="AI41" s="60" t="e">
        <f t="shared" si="24"/>
        <v>#NUM!</v>
      </c>
      <c r="AJ41" s="60" t="e">
        <f t="shared" si="25"/>
        <v>#N/A</v>
      </c>
    </row>
    <row r="42" spans="1:36" ht="12.95" customHeight="1" x14ac:dyDescent="0.15">
      <c r="A42" s="59"/>
      <c r="B42" s="77"/>
      <c r="C42" s="77"/>
      <c r="D42" s="59"/>
      <c r="E42" s="59"/>
      <c r="F42" s="4" t="str">
        <f t="shared" si="0"/>
        <v/>
      </c>
      <c r="G42" s="59"/>
      <c r="H42" s="59"/>
      <c r="I42" s="59"/>
      <c r="K42" s="60" t="e">
        <f t="shared" si="1"/>
        <v>#NUM!</v>
      </c>
      <c r="L42" s="60" t="e">
        <f t="shared" si="2"/>
        <v>#NUM!</v>
      </c>
      <c r="M42" s="60" t="e">
        <f t="shared" si="3"/>
        <v>#NUM!</v>
      </c>
      <c r="N42" s="60" t="e">
        <f t="shared" si="4"/>
        <v>#NUM!</v>
      </c>
      <c r="O42" s="60" t="e">
        <f t="shared" si="5"/>
        <v>#NUM!</v>
      </c>
      <c r="P42" s="60" t="e">
        <f t="shared" si="26"/>
        <v>#N/A</v>
      </c>
      <c r="Q42" s="60" t="e">
        <f t="shared" si="6"/>
        <v>#NUM!</v>
      </c>
      <c r="R42" s="60" t="e">
        <f t="shared" si="7"/>
        <v>#NUM!</v>
      </c>
      <c r="S42" s="60" t="e">
        <f t="shared" si="8"/>
        <v>#NUM!</v>
      </c>
      <c r="T42" s="60" t="e">
        <f t="shared" si="9"/>
        <v>#NUM!</v>
      </c>
      <c r="U42" s="60" t="e">
        <f t="shared" si="10"/>
        <v>#N/A</v>
      </c>
      <c r="V42" s="60" t="e">
        <f t="shared" si="11"/>
        <v>#NUM!</v>
      </c>
      <c r="W42" s="60" t="e">
        <f t="shared" si="12"/>
        <v>#NUM!</v>
      </c>
      <c r="X42" s="60" t="e">
        <f t="shared" si="13"/>
        <v>#NUM!</v>
      </c>
      <c r="Y42" s="60" t="e">
        <f t="shared" si="14"/>
        <v>#NUM!</v>
      </c>
      <c r="Z42" s="60" t="e">
        <f t="shared" si="15"/>
        <v>#N/A</v>
      </c>
      <c r="AA42" s="60" t="e">
        <f t="shared" si="16"/>
        <v>#NUM!</v>
      </c>
      <c r="AB42" s="60" t="e">
        <f t="shared" si="17"/>
        <v>#NUM!</v>
      </c>
      <c r="AC42" s="60" t="e">
        <f t="shared" si="18"/>
        <v>#NUM!</v>
      </c>
      <c r="AD42" s="60" t="e">
        <f t="shared" si="19"/>
        <v>#NUM!</v>
      </c>
      <c r="AE42" s="60" t="e">
        <f t="shared" si="20"/>
        <v>#NUM!</v>
      </c>
      <c r="AF42" s="60" t="e">
        <f t="shared" si="21"/>
        <v>#N/A</v>
      </c>
      <c r="AG42" s="60" t="e">
        <f t="shared" si="22"/>
        <v>#NUM!</v>
      </c>
      <c r="AH42" s="60" t="e">
        <f t="shared" si="23"/>
        <v>#NUM!</v>
      </c>
      <c r="AI42" s="60" t="e">
        <f t="shared" si="24"/>
        <v>#NUM!</v>
      </c>
      <c r="AJ42" s="60" t="e">
        <f t="shared" si="25"/>
        <v>#N/A</v>
      </c>
    </row>
    <row r="43" spans="1:36" ht="12.95" customHeight="1" x14ac:dyDescent="0.15">
      <c r="A43" s="59"/>
      <c r="B43" s="77"/>
      <c r="C43" s="77"/>
      <c r="D43" s="59"/>
      <c r="E43" s="59"/>
      <c r="F43" s="4" t="str">
        <f t="shared" si="0"/>
        <v/>
      </c>
      <c r="G43" s="59"/>
      <c r="H43" s="59"/>
      <c r="I43" s="59"/>
      <c r="K43" s="60" t="e">
        <f t="shared" si="1"/>
        <v>#NUM!</v>
      </c>
      <c r="L43" s="60" t="e">
        <f t="shared" si="2"/>
        <v>#NUM!</v>
      </c>
      <c r="M43" s="60" t="e">
        <f t="shared" si="3"/>
        <v>#NUM!</v>
      </c>
      <c r="N43" s="60" t="e">
        <f t="shared" si="4"/>
        <v>#NUM!</v>
      </c>
      <c r="O43" s="60" t="e">
        <f t="shared" si="5"/>
        <v>#NUM!</v>
      </c>
      <c r="P43" s="60" t="e">
        <f t="shared" si="26"/>
        <v>#N/A</v>
      </c>
      <c r="Q43" s="60" t="e">
        <f t="shared" si="6"/>
        <v>#NUM!</v>
      </c>
      <c r="R43" s="60" t="e">
        <f t="shared" si="7"/>
        <v>#NUM!</v>
      </c>
      <c r="S43" s="60" t="e">
        <f t="shared" si="8"/>
        <v>#NUM!</v>
      </c>
      <c r="T43" s="60" t="e">
        <f t="shared" si="9"/>
        <v>#NUM!</v>
      </c>
      <c r="U43" s="60" t="e">
        <f t="shared" si="10"/>
        <v>#N/A</v>
      </c>
      <c r="V43" s="60" t="e">
        <f t="shared" si="11"/>
        <v>#NUM!</v>
      </c>
      <c r="W43" s="60" t="e">
        <f t="shared" si="12"/>
        <v>#NUM!</v>
      </c>
      <c r="X43" s="60" t="e">
        <f t="shared" si="13"/>
        <v>#NUM!</v>
      </c>
      <c r="Y43" s="60" t="e">
        <f t="shared" si="14"/>
        <v>#NUM!</v>
      </c>
      <c r="Z43" s="60" t="e">
        <f t="shared" si="15"/>
        <v>#N/A</v>
      </c>
      <c r="AA43" s="60" t="e">
        <f t="shared" si="16"/>
        <v>#NUM!</v>
      </c>
      <c r="AB43" s="60" t="e">
        <f t="shared" si="17"/>
        <v>#NUM!</v>
      </c>
      <c r="AC43" s="60" t="e">
        <f t="shared" si="18"/>
        <v>#NUM!</v>
      </c>
      <c r="AD43" s="60" t="e">
        <f t="shared" si="19"/>
        <v>#NUM!</v>
      </c>
      <c r="AE43" s="60" t="e">
        <f t="shared" si="20"/>
        <v>#NUM!</v>
      </c>
      <c r="AF43" s="60" t="e">
        <f t="shared" si="21"/>
        <v>#N/A</v>
      </c>
      <c r="AG43" s="60" t="e">
        <f t="shared" si="22"/>
        <v>#NUM!</v>
      </c>
      <c r="AH43" s="60" t="e">
        <f t="shared" si="23"/>
        <v>#NUM!</v>
      </c>
      <c r="AI43" s="60" t="e">
        <f t="shared" si="24"/>
        <v>#NUM!</v>
      </c>
      <c r="AJ43" s="60" t="e">
        <f t="shared" si="25"/>
        <v>#N/A</v>
      </c>
    </row>
    <row r="44" spans="1:36" ht="12.95" customHeight="1" x14ac:dyDescent="0.15">
      <c r="A44" s="9"/>
      <c r="B44" s="10"/>
      <c r="C44" s="10"/>
      <c r="D44" s="9"/>
      <c r="E44" s="9"/>
      <c r="F44" s="9"/>
      <c r="G44" s="9"/>
      <c r="H44" s="10"/>
      <c r="I44" s="10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</row>
    <row r="45" spans="1:36" ht="12.95" customHeight="1" x14ac:dyDescent="0.15">
      <c r="A45" s="12" t="s">
        <v>16</v>
      </c>
      <c r="B45" s="13"/>
      <c r="C45" s="13"/>
      <c r="D45" s="12"/>
      <c r="E45" s="12"/>
      <c r="F45" s="12"/>
      <c r="G45" s="12"/>
      <c r="H45" s="13"/>
      <c r="I45" s="14" t="s">
        <v>17</v>
      </c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</row>
    <row r="46" spans="1:36" ht="12.95" customHeight="1" x14ac:dyDescent="0.15">
      <c r="A46" s="72"/>
      <c r="B46" s="73"/>
      <c r="C46" s="59" t="s">
        <v>18</v>
      </c>
      <c r="D46" s="59" t="s">
        <v>19</v>
      </c>
      <c r="E46" s="59" t="s">
        <v>20</v>
      </c>
      <c r="F46" s="11"/>
      <c r="G46" s="5" t="s">
        <v>21</v>
      </c>
      <c r="H46" s="13"/>
      <c r="I46" s="74" t="s">
        <v>102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</row>
    <row r="47" spans="1:36" ht="12.95" customHeight="1" x14ac:dyDescent="0.15">
      <c r="A47" s="70" t="s">
        <v>22</v>
      </c>
      <c r="B47" s="71"/>
      <c r="C47" s="15">
        <f>E47-D47</f>
        <v>14</v>
      </c>
      <c r="D47" s="15">
        <f>COUNTIF(G4:G43,"*下層*")</f>
        <v>9</v>
      </c>
      <c r="E47" s="15">
        <f>COUNTA(A4:A43)</f>
        <v>23</v>
      </c>
      <c r="F47" s="11"/>
      <c r="G47" s="16">
        <f>C47*100</f>
        <v>1400</v>
      </c>
      <c r="H47" s="13"/>
      <c r="I47" s="75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</row>
    <row r="48" spans="1:36" ht="12.95" customHeight="1" x14ac:dyDescent="0.15">
      <c r="A48" s="70" t="s">
        <v>23</v>
      </c>
      <c r="B48" s="71"/>
      <c r="C48" s="15">
        <f>ROUND(SUMIF(G7:G43,"&lt;&gt;*下層*",E4:E43)/C47,0)</f>
        <v>14</v>
      </c>
      <c r="D48" s="15">
        <f>IF(D47&gt;0,ROUND(SUMIF(G4:G43,"*下層*",E4:E43)/D47,0),"")</f>
        <v>7</v>
      </c>
      <c r="E48" s="15">
        <f>ROUND(SUM(E4:E43)/E47,0)</f>
        <v>12</v>
      </c>
      <c r="F48" s="14"/>
      <c r="G48" s="16">
        <f>C48</f>
        <v>14</v>
      </c>
      <c r="H48" s="14"/>
      <c r="I48" s="75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</row>
    <row r="49" spans="1:36" ht="12.95" customHeight="1" x14ac:dyDescent="0.15">
      <c r="A49" s="70" t="s">
        <v>24</v>
      </c>
      <c r="B49" s="71"/>
      <c r="C49" s="15">
        <f>ROUND(SUMIF(G7:G43,"&lt;&gt;*下層*",D4:D43)/C47,0)</f>
        <v>22</v>
      </c>
      <c r="D49" s="15">
        <f>IF(D47&gt;0,ROUND(SUMIF(G4:G43,"*下層*",D4:D43)/D47,0),"")</f>
        <v>9</v>
      </c>
      <c r="E49" s="15">
        <f>ROUND(SUM(D4:D43)/E47,0)</f>
        <v>17</v>
      </c>
      <c r="F49" s="14"/>
      <c r="G49" s="16">
        <f>C49</f>
        <v>22</v>
      </c>
      <c r="H49" s="14"/>
      <c r="I49" s="75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</row>
    <row r="50" spans="1:36" ht="12.95" customHeight="1" x14ac:dyDescent="0.15">
      <c r="A50" s="70" t="s">
        <v>25</v>
      </c>
      <c r="B50" s="71"/>
      <c r="C50" s="4">
        <f>E50-D50</f>
        <v>6.3599999999999985</v>
      </c>
      <c r="D50" s="17">
        <f>SUMIF(G4:G43,"*下層*",F4:F43)</f>
        <v>0.21</v>
      </c>
      <c r="E50" s="4">
        <f>SUM(F4:F43)</f>
        <v>6.5699999999999985</v>
      </c>
      <c r="F50" s="14"/>
      <c r="G50" s="18">
        <f>C50*100</f>
        <v>635.99999999999989</v>
      </c>
      <c r="H50" s="14"/>
      <c r="I50" s="75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 spans="1:36" ht="12.95" customHeight="1" x14ac:dyDescent="0.15">
      <c r="A51" s="12"/>
      <c r="B51" s="13"/>
      <c r="C51" s="13"/>
      <c r="D51" s="12"/>
      <c r="E51" s="12"/>
      <c r="F51" s="12"/>
      <c r="G51" s="19" t="str">
        <f>"形状比＝"&amp;ROUND(G48/G49*100,0)&amp;"、Sr＝"&amp;ROUND((10000/G47)^0.5/G48*100,0)</f>
        <v>形状比＝64、Sr＝19</v>
      </c>
      <c r="H51" s="13"/>
      <c r="I51" s="75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 spans="1:36" ht="12.95" customHeight="1" x14ac:dyDescent="0.15">
      <c r="A52" s="12" t="s">
        <v>26</v>
      </c>
      <c r="B52" s="13"/>
      <c r="C52" s="13"/>
      <c r="D52" s="12"/>
      <c r="E52" s="12"/>
      <c r="F52" s="12"/>
      <c r="G52" s="12"/>
      <c r="H52" s="13"/>
      <c r="I52" s="75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1:36" ht="12.95" customHeight="1" x14ac:dyDescent="0.15">
      <c r="A53" s="72"/>
      <c r="B53" s="73"/>
      <c r="C53" s="59" t="s">
        <v>18</v>
      </c>
      <c r="D53" s="59" t="s">
        <v>19</v>
      </c>
      <c r="E53" s="59" t="s">
        <v>20</v>
      </c>
      <c r="F53" s="11"/>
      <c r="G53" s="5" t="s">
        <v>21</v>
      </c>
      <c r="H53" s="13"/>
      <c r="I53" s="75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</row>
    <row r="54" spans="1:36" ht="12.95" customHeight="1" x14ac:dyDescent="0.15">
      <c r="A54" s="70" t="s">
        <v>27</v>
      </c>
      <c r="B54" s="71"/>
      <c r="C54" s="15">
        <f>COUNTIF(H4:H43,"○")</f>
        <v>8</v>
      </c>
      <c r="D54" s="15">
        <f>COUNTIF(H4:H43,"▲")</f>
        <v>9</v>
      </c>
      <c r="E54" s="15">
        <f>COUNTA(H4:H43)</f>
        <v>17</v>
      </c>
      <c r="F54" s="11"/>
      <c r="G54" s="16">
        <f>C54*100</f>
        <v>800</v>
      </c>
      <c r="H54" s="13"/>
      <c r="I54" s="75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</row>
    <row r="55" spans="1:36" ht="12.95" customHeight="1" x14ac:dyDescent="0.15">
      <c r="A55" s="70" t="s">
        <v>23</v>
      </c>
      <c r="B55" s="71"/>
      <c r="C55" s="15">
        <f>IF(C54&gt;0,ROUND(SUMIF(H4:H43,"○",E4:E43)/C54,0),"")</f>
        <v>14</v>
      </c>
      <c r="D55" s="15">
        <f>IF(D54&gt;0,ROUND(SUMIF(H4:H43,"▲",E4:E43)/D54,0),"")</f>
        <v>7</v>
      </c>
      <c r="E55" s="15">
        <f>ROUND(SUMIF(H4:H43,"*",E4:E43)/E54,0)</f>
        <v>10</v>
      </c>
      <c r="F55" s="14"/>
      <c r="G55" s="16">
        <f>C55</f>
        <v>14</v>
      </c>
      <c r="H55" s="14"/>
      <c r="I55" s="75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 spans="1:36" ht="12.95" customHeight="1" x14ac:dyDescent="0.15">
      <c r="A56" s="70" t="s">
        <v>24</v>
      </c>
      <c r="B56" s="71"/>
      <c r="C56" s="15">
        <f>IF(C54&gt;0,ROUND(SUMIF(H4:H43,"○",D4:D43)/C54,0),"")</f>
        <v>21</v>
      </c>
      <c r="D56" s="15">
        <f>IF(D54&gt;0,ROUND(SUMIF(H4:H43,"▲",D4:D43)/D54,0),"")</f>
        <v>9</v>
      </c>
      <c r="E56" s="15">
        <f>ROUND(SUMIF(H4:H43,"*",D4:D43)/E54,0)</f>
        <v>15</v>
      </c>
      <c r="F56" s="14"/>
      <c r="G56" s="16">
        <f>C56</f>
        <v>21</v>
      </c>
      <c r="H56" s="14"/>
      <c r="I56" s="75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</row>
    <row r="57" spans="1:36" ht="12.95" customHeight="1" x14ac:dyDescent="0.15">
      <c r="A57" s="70" t="s">
        <v>25</v>
      </c>
      <c r="B57" s="71"/>
      <c r="C57" s="17">
        <f>SUMIF(H4:H43,"○",F4:F43)</f>
        <v>2.89</v>
      </c>
      <c r="D57" s="17">
        <f>SUMIF(H4:H43,"▲",F4:F43)</f>
        <v>0.21</v>
      </c>
      <c r="E57" s="17">
        <f>SUM(C57:D57)</f>
        <v>3.1</v>
      </c>
      <c r="F57" s="14"/>
      <c r="G57" s="20">
        <f>C57*100</f>
        <v>289</v>
      </c>
      <c r="H57" s="14"/>
      <c r="I57" s="75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</row>
    <row r="58" spans="1:36" ht="12.95" customHeight="1" x14ac:dyDescent="0.15">
      <c r="A58" s="12"/>
      <c r="B58" s="13"/>
      <c r="C58" s="13"/>
      <c r="D58" s="12"/>
      <c r="E58" s="12"/>
      <c r="F58" s="12"/>
      <c r="G58" s="12"/>
      <c r="H58" s="13"/>
      <c r="I58" s="75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</row>
    <row r="59" spans="1:36" ht="12.95" customHeight="1" x14ac:dyDescent="0.15">
      <c r="A59" s="12" t="s">
        <v>28</v>
      </c>
      <c r="B59" s="13"/>
      <c r="C59" s="13"/>
      <c r="D59" s="12"/>
      <c r="E59" s="12"/>
      <c r="F59" s="12"/>
      <c r="G59" s="11"/>
      <c r="H59" s="11"/>
      <c r="I59" s="75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</row>
    <row r="60" spans="1:36" ht="12.95" customHeight="1" x14ac:dyDescent="0.15">
      <c r="A60" s="72"/>
      <c r="B60" s="73"/>
      <c r="C60" s="59" t="s">
        <v>18</v>
      </c>
      <c r="D60" s="59" t="s">
        <v>19</v>
      </c>
      <c r="E60" s="59" t="s">
        <v>20</v>
      </c>
      <c r="F60" s="11"/>
      <c r="G60" s="14"/>
      <c r="H60" s="11"/>
      <c r="I60" s="75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</row>
    <row r="61" spans="1:36" ht="12.95" customHeight="1" x14ac:dyDescent="0.15">
      <c r="A61" s="70" t="s">
        <v>29</v>
      </c>
      <c r="B61" s="71"/>
      <c r="C61" s="21">
        <f>ROUND(C54/C47*100,1)</f>
        <v>57.1</v>
      </c>
      <c r="D61" s="21">
        <f>IF(D47&gt;0,ROUND(D54/D47*100,1),"")</f>
        <v>100</v>
      </c>
      <c r="E61" s="21">
        <f>ROUND(E54/E47*100,1)</f>
        <v>73.900000000000006</v>
      </c>
      <c r="F61" s="11"/>
      <c r="G61" s="14"/>
      <c r="H61" s="11"/>
      <c r="I61" s="76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</row>
    <row r="62" spans="1:36" ht="12.95" customHeight="1" x14ac:dyDescent="0.15">
      <c r="A62" s="70" t="s">
        <v>30</v>
      </c>
      <c r="B62" s="71"/>
      <c r="C62" s="21">
        <f>ROUND(C57/C50*100,1)</f>
        <v>45.4</v>
      </c>
      <c r="D62" s="21">
        <f>IF(D47&gt;0,ROUND(D57/D50*100,1),"")</f>
        <v>100</v>
      </c>
      <c r="E62" s="21">
        <f>ROUND(E57/E50*100,1)</f>
        <v>47.2</v>
      </c>
      <c r="F62" s="11"/>
      <c r="G62" s="11"/>
      <c r="H62" s="11"/>
      <c r="I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</row>
    <row r="63" spans="1:36" ht="12.95" customHeight="1" x14ac:dyDescent="0.15">
      <c r="A63" s="22"/>
      <c r="B63" s="22"/>
      <c r="C63" s="22"/>
      <c r="D63" s="22"/>
      <c r="E63" s="22"/>
      <c r="F63" s="22"/>
      <c r="G63" s="22"/>
      <c r="H63" s="22"/>
      <c r="I63" s="22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</row>
    <row r="64" spans="1:36" ht="12.95" customHeight="1" x14ac:dyDescent="0.15">
      <c r="A64" s="12" t="s">
        <v>31</v>
      </c>
      <c r="B64" s="13"/>
      <c r="C64" s="13"/>
      <c r="D64" s="12"/>
      <c r="E64" s="12"/>
      <c r="F64" s="12"/>
      <c r="G64" s="12"/>
      <c r="H64" s="22"/>
      <c r="I64" s="22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</row>
    <row r="65" spans="1:36" ht="12.95" customHeight="1" x14ac:dyDescent="0.15">
      <c r="A65" s="72"/>
      <c r="B65" s="73"/>
      <c r="C65" s="59" t="s">
        <v>18</v>
      </c>
      <c r="D65" s="59" t="s">
        <v>19</v>
      </c>
      <c r="E65" s="59" t="s">
        <v>20</v>
      </c>
      <c r="F65" s="11"/>
      <c r="G65" s="5" t="s">
        <v>21</v>
      </c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</row>
    <row r="66" spans="1:36" ht="12.95" customHeight="1" x14ac:dyDescent="0.15">
      <c r="A66" s="70" t="s">
        <v>22</v>
      </c>
      <c r="B66" s="71"/>
      <c r="C66" s="15">
        <f>C47-C54</f>
        <v>6</v>
      </c>
      <c r="D66" s="15">
        <f>D47-D54</f>
        <v>0</v>
      </c>
      <c r="E66" s="15">
        <f>SUM(C66:D66)</f>
        <v>6</v>
      </c>
      <c r="F66" s="11"/>
      <c r="G66" s="16">
        <f>C66*100</f>
        <v>600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</row>
    <row r="67" spans="1:36" ht="12.95" customHeight="1" x14ac:dyDescent="0.15">
      <c r="A67" s="70" t="s">
        <v>23</v>
      </c>
      <c r="B67" s="71"/>
      <c r="C67" s="15">
        <f>IF(C66&gt;0,ROUND(SUMIFS(E4:E43,G4:G43,"&lt;&gt;*下層*",H4:H43,"")/C66,0),"")</f>
        <v>16</v>
      </c>
      <c r="D67" s="15" t="str">
        <f>IF(D66&gt;0,ROUND(SUMIFS(E4:E43,G7:G43,"*下層*",H4:H43,"")/D66,0),"")</f>
        <v/>
      </c>
      <c r="E67" s="15">
        <f>IF(E66&gt;0,ROUND(SUMIF(H4:H43,"",E4:E43)/E66,0),"")</f>
        <v>16</v>
      </c>
      <c r="F67" s="14"/>
      <c r="G67" s="16">
        <f>C67</f>
        <v>16</v>
      </c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</row>
    <row r="68" spans="1:36" ht="12.95" customHeight="1" x14ac:dyDescent="0.15">
      <c r="A68" s="70" t="s">
        <v>24</v>
      </c>
      <c r="B68" s="71"/>
      <c r="C68" s="15">
        <f>IF(C66&gt;0,ROUND(SUMIFS(D4:D43,G4:G43,"&lt;&gt;*下層*",H4:H43,"")/C66,0),"")</f>
        <v>25</v>
      </c>
      <c r="D68" s="15" t="str">
        <f>IF(D66&gt;0,ROUND(SUMIFS(D4:D43,G7:G43,"*下層*",H4:H43,"")/D66,0),"")</f>
        <v/>
      </c>
      <c r="E68" s="15">
        <f>IF(E66&gt;0,ROUND(SUMIF(H4:H43,"",D4:D43)/E66,0),"")</f>
        <v>25</v>
      </c>
      <c r="F68" s="14"/>
      <c r="G68" s="16">
        <f>C68</f>
        <v>25</v>
      </c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</row>
    <row r="69" spans="1:36" ht="12.95" customHeight="1" x14ac:dyDescent="0.15">
      <c r="A69" s="70" t="s">
        <v>25</v>
      </c>
      <c r="B69" s="71"/>
      <c r="C69" s="4">
        <f>C50-C57</f>
        <v>3.4699999999999984</v>
      </c>
      <c r="D69" s="17" t="str">
        <f>IF(D66&gt;0,D50-D57,"")</f>
        <v/>
      </c>
      <c r="E69" s="4">
        <f>SUM(C69:D69)</f>
        <v>3.4699999999999984</v>
      </c>
      <c r="F69" s="14"/>
      <c r="G69" s="18">
        <f>C69*100</f>
        <v>346.99999999999983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</row>
    <row r="70" spans="1:36" x14ac:dyDescent="0.15">
      <c r="G70" s="19" t="str">
        <f>"形状比＝"&amp;ROUND(G67/G68*100,0)&amp;"、Sr＝"&amp;ROUND((10000/G66)^0.5/G67*100,0)</f>
        <v>形状比＝64、Sr＝26</v>
      </c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</row>
    <row r="71" spans="1:36" x14ac:dyDescent="0.15"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</row>
    <row r="72" spans="1:36" x14ac:dyDescent="0.15"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</row>
    <row r="73" spans="1:36" x14ac:dyDescent="0.15"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</row>
    <row r="74" spans="1:36" x14ac:dyDescent="0.15"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</row>
    <row r="75" spans="1:36" x14ac:dyDescent="0.15"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</row>
    <row r="76" spans="1:36" x14ac:dyDescent="0.15"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</row>
    <row r="77" spans="1:36" x14ac:dyDescent="0.15"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</row>
    <row r="78" spans="1:36" x14ac:dyDescent="0.15"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</row>
    <row r="79" spans="1:36" x14ac:dyDescent="0.15"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</row>
    <row r="80" spans="1:36" x14ac:dyDescent="0.15"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</row>
    <row r="81" spans="11:36" x14ac:dyDescent="0.15"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</row>
    <row r="82" spans="11:36" x14ac:dyDescent="0.15"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</row>
    <row r="83" spans="11:36" x14ac:dyDescent="0.15"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1:36" x14ac:dyDescent="0.15"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</row>
    <row r="85" spans="11:36" x14ac:dyDescent="0.15"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</row>
    <row r="86" spans="11:36" x14ac:dyDescent="0.15"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</row>
    <row r="87" spans="11:36" x14ac:dyDescent="0.15"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</row>
    <row r="88" spans="11:36" x14ac:dyDescent="0.15"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</row>
    <row r="89" spans="11:36" x14ac:dyDescent="0.15"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</row>
    <row r="90" spans="11:36" x14ac:dyDescent="0.15"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</row>
    <row r="91" spans="11:36" x14ac:dyDescent="0.15"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</row>
    <row r="92" spans="11:36" x14ac:dyDescent="0.15"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</row>
    <row r="93" spans="11:36" x14ac:dyDescent="0.15"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</row>
    <row r="94" spans="11:36" x14ac:dyDescent="0.15"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</row>
    <row r="95" spans="11:36" x14ac:dyDescent="0.15"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</row>
    <row r="96" spans="11:36" x14ac:dyDescent="0.15"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</row>
    <row r="97" spans="11:36" x14ac:dyDescent="0.15"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</row>
    <row r="98" spans="11:36" x14ac:dyDescent="0.15"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1:36" x14ac:dyDescent="0.15"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1:36" x14ac:dyDescent="0.15"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</row>
    <row r="101" spans="11:36" x14ac:dyDescent="0.15"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</row>
    <row r="102" spans="11:36" x14ac:dyDescent="0.15"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</row>
    <row r="103" spans="11:36" x14ac:dyDescent="0.15"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</row>
    <row r="104" spans="11:36" x14ac:dyDescent="0.15"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</row>
    <row r="105" spans="11:36" x14ac:dyDescent="0.15"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</row>
    <row r="106" spans="11:36" x14ac:dyDescent="0.15"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</row>
    <row r="107" spans="11:36" x14ac:dyDescent="0.15"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</row>
    <row r="108" spans="11:36" x14ac:dyDescent="0.15"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</row>
    <row r="109" spans="11:36" x14ac:dyDescent="0.15"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</row>
    <row r="110" spans="11:36" x14ac:dyDescent="0.15"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</row>
    <row r="111" spans="11:36" x14ac:dyDescent="0.15"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</row>
    <row r="112" spans="11:36" x14ac:dyDescent="0.15"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</row>
    <row r="113" spans="11:36" x14ac:dyDescent="0.15"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</row>
    <row r="114" spans="11:36" x14ac:dyDescent="0.15"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</row>
    <row r="115" spans="11:36" x14ac:dyDescent="0.15"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</row>
    <row r="116" spans="11:36" x14ac:dyDescent="0.15"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</row>
    <row r="117" spans="11:36" x14ac:dyDescent="0.15"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</row>
    <row r="118" spans="11:36" x14ac:dyDescent="0.15"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</row>
    <row r="119" spans="11:36" x14ac:dyDescent="0.15"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</row>
    <row r="120" spans="11:36" x14ac:dyDescent="0.15"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</row>
  </sheetData>
  <autoFilter ref="A3:I43">
    <filterColumn colId="1" showButton="0"/>
  </autoFilter>
  <mergeCells count="67">
    <mergeCell ref="B7:C7"/>
    <mergeCell ref="A2:G2"/>
    <mergeCell ref="H2:I2"/>
    <mergeCell ref="K2:P2"/>
    <mergeCell ref="Q2:U2"/>
    <mergeCell ref="AG2:AJ2"/>
    <mergeCell ref="B3:C3"/>
    <mergeCell ref="B4:C4"/>
    <mergeCell ref="B5:C5"/>
    <mergeCell ref="B6:C6"/>
    <mergeCell ref="V2:Z2"/>
    <mergeCell ref="AA2:AF2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46:B46"/>
    <mergeCell ref="I46:I61"/>
    <mergeCell ref="A47:B47"/>
    <mergeCell ref="A48:B48"/>
    <mergeCell ref="A49:B49"/>
    <mergeCell ref="A50:B50"/>
    <mergeCell ref="A53:B53"/>
    <mergeCell ref="A54:B54"/>
    <mergeCell ref="A55:B55"/>
    <mergeCell ref="A56:B56"/>
    <mergeCell ref="A67:B67"/>
    <mergeCell ref="A68:B68"/>
    <mergeCell ref="A69:B69"/>
    <mergeCell ref="A57:B57"/>
    <mergeCell ref="A60:B60"/>
    <mergeCell ref="A61:B61"/>
    <mergeCell ref="A62:B62"/>
    <mergeCell ref="A65:B65"/>
    <mergeCell ref="A66:B66"/>
  </mergeCells>
  <phoneticPr fontId="3"/>
  <conditionalFormatting sqref="K4:K43">
    <cfRule type="expression" dxfId="175" priority="16" stopIfTrue="1">
      <formula>AND(($H4="スギ"),(#REF!&lt;12))</formula>
    </cfRule>
  </conditionalFormatting>
  <conditionalFormatting sqref="L4:L43">
    <cfRule type="expression" dxfId="174" priority="15" stopIfTrue="1">
      <formula>AND(($H4="スギ"),(#REF!&lt;22),(#REF!&gt;=12))</formula>
    </cfRule>
  </conditionalFormatting>
  <conditionalFormatting sqref="M4:M43">
    <cfRule type="expression" dxfId="173" priority="14" stopIfTrue="1">
      <formula>AND(($H4="スギ"),(#REF!&lt;32),(#REF!&gt;=22))</formula>
    </cfRule>
  </conditionalFormatting>
  <conditionalFormatting sqref="N4:N43">
    <cfRule type="expression" dxfId="172" priority="13" stopIfTrue="1">
      <formula>AND(($H4="スギ"),(#REF!&lt;42),(#REF!&gt;=32))</formula>
    </cfRule>
  </conditionalFormatting>
  <conditionalFormatting sqref="U4:U43 Z4:AF43 AJ4:AJ43 O4:P43">
    <cfRule type="expression" dxfId="171" priority="12" stopIfTrue="1">
      <formula>AND(($H4="スギ"),(#REF!&gt;=42))</formula>
    </cfRule>
  </conditionalFormatting>
  <conditionalFormatting sqref="Q4:Q43 AA4:AA43">
    <cfRule type="expression" dxfId="170" priority="11" stopIfTrue="1">
      <formula>AND(($H4="ヒノキ"),(#REF!&lt;12))</formula>
    </cfRule>
  </conditionalFormatting>
  <conditionalFormatting sqref="R4:R43 AB4:AE43">
    <cfRule type="expression" dxfId="169" priority="10" stopIfTrue="1">
      <formula>AND(($H4="ヒノキ"),(#REF!&lt;22),(#REF!&gt;=12))</formula>
    </cfRule>
  </conditionalFormatting>
  <conditionalFormatting sqref="S4:S43">
    <cfRule type="expression" dxfId="168" priority="9" stopIfTrue="1">
      <formula>AND(($H4="ヒノキ"),(#REF!&lt;32),(#REF!&gt;=22))</formula>
    </cfRule>
  </conditionalFormatting>
  <conditionalFormatting sqref="T4:U43 Z4:AF43 AJ4:AJ43">
    <cfRule type="expression" dxfId="167" priority="8" stopIfTrue="1">
      <formula>AND(($H4="ヒノキ"),(#REF!&gt;=32))</formula>
    </cfRule>
  </conditionalFormatting>
  <conditionalFormatting sqref="V4:V43 AA4:AA43">
    <cfRule type="expression" dxfId="166" priority="7" stopIfTrue="1">
      <formula>AND(($H4="アカマツ"),(#REF!&lt;12))</formula>
    </cfRule>
  </conditionalFormatting>
  <conditionalFormatting sqref="W4:W43 AB4:AB43">
    <cfRule type="expression" dxfId="165" priority="6" stopIfTrue="1">
      <formula>AND(($H4="アカマツ"),(#REF!&lt;22),(#REF!&gt;=12))</formula>
    </cfRule>
  </conditionalFormatting>
  <conditionalFormatting sqref="X4:X43 AC4:AC43">
    <cfRule type="expression" dxfId="164" priority="5" stopIfTrue="1">
      <formula>AND(($H4="アカマツ"),(#REF!&lt;42),(#REF!&gt;=22))</formula>
    </cfRule>
  </conditionalFormatting>
  <conditionalFormatting sqref="Y4:AF43 AJ4:AJ43">
    <cfRule type="expression" dxfId="163" priority="4" stopIfTrue="1">
      <formula>AND(($H4="アカマツ"),(#REF!&gt;=42))</formula>
    </cfRule>
  </conditionalFormatting>
  <conditionalFormatting sqref="AG4:AG43">
    <cfRule type="expression" dxfId="162" priority="3" stopIfTrue="1">
      <formula>AND(($H4&lt;&gt;"スギ"),($H4&lt;&gt;"ヒノキ"),($H4&lt;&gt;"アカマツ"),(#REF!&lt;12))</formula>
    </cfRule>
  </conditionalFormatting>
  <conditionalFormatting sqref="AH4:AH43">
    <cfRule type="expression" dxfId="161" priority="2" stopIfTrue="1">
      <formula>AND(($H4&lt;&gt;"スギ"),($H4&lt;&gt;"ヒノキ"),($H4&lt;&gt;"アカマツ"),(#REF!&lt;42),(#REF!&gt;=12))</formula>
    </cfRule>
  </conditionalFormatting>
  <conditionalFormatting sqref="AI4:AJ43">
    <cfRule type="expression" dxfId="160" priority="1" stopIfTrue="1">
      <formula>AND(($H4&lt;&gt;"スギ"),($H4&lt;&gt;"ヒノキ"),($H4&lt;&gt;"アカマツ"),(#REF!&gt;=42))</formula>
    </cfRule>
  </conditionalFormatting>
  <pageMargins left="1.1023622047244095" right="0.19685039370078741" top="0.27559055118110237" bottom="0.31496062992125984" header="0.15748031496062992" footer="0.23622047244094491"/>
  <pageSetup paperSize="9" scale="90" orientation="portrait" blackAndWhite="1" r:id="rId1"/>
  <headerFooter alignWithMargins="0">
    <oddHeader>&amp;R&amp;P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120"/>
  <sheetViews>
    <sheetView showGridLines="0" tabSelected="1" view="pageBreakPreview" topLeftCell="A37" zoomScaleNormal="85" zoomScaleSheetLayoutView="100" workbookViewId="0">
      <selection activeCell="J6" sqref="J6"/>
    </sheetView>
  </sheetViews>
  <sheetFormatPr defaultColWidth="8.125" defaultRowHeight="14.25" x14ac:dyDescent="0.15"/>
  <cols>
    <col min="1" max="3" width="7.875" style="1" customWidth="1"/>
    <col min="4" max="4" width="8.125" style="1" customWidth="1"/>
    <col min="5" max="6" width="8" style="1" customWidth="1"/>
    <col min="7" max="7" width="18.625" style="1" customWidth="1"/>
    <col min="8" max="8" width="7.75" style="1" customWidth="1"/>
    <col min="9" max="9" width="23.875" style="1" customWidth="1"/>
    <col min="10" max="16384" width="8.125" style="1"/>
  </cols>
  <sheetData>
    <row r="1" spans="1:36" ht="43.5" customHeight="1" x14ac:dyDescent="0.15">
      <c r="B1" s="1" t="s">
        <v>0</v>
      </c>
    </row>
    <row r="2" spans="1:36" ht="21" customHeight="1" x14ac:dyDescent="0.15">
      <c r="A2" s="83" t="s">
        <v>103</v>
      </c>
      <c r="B2" s="83"/>
      <c r="C2" s="83"/>
      <c r="D2" s="83"/>
      <c r="E2" s="83"/>
      <c r="F2" s="83"/>
      <c r="G2" s="83"/>
      <c r="H2" s="84" t="s">
        <v>63</v>
      </c>
      <c r="I2" s="84"/>
      <c r="K2" s="80" t="s">
        <v>1</v>
      </c>
      <c r="L2" s="81"/>
      <c r="M2" s="81"/>
      <c r="N2" s="81"/>
      <c r="O2" s="81"/>
      <c r="P2" s="82"/>
      <c r="Q2" s="80" t="s">
        <v>2</v>
      </c>
      <c r="R2" s="81"/>
      <c r="S2" s="81"/>
      <c r="T2" s="81"/>
      <c r="U2" s="82"/>
      <c r="V2" s="80" t="s">
        <v>3</v>
      </c>
      <c r="W2" s="81"/>
      <c r="X2" s="81"/>
      <c r="Y2" s="81"/>
      <c r="Z2" s="82"/>
      <c r="AA2" s="80" t="s">
        <v>4</v>
      </c>
      <c r="AB2" s="81"/>
      <c r="AC2" s="81"/>
      <c r="AD2" s="81"/>
      <c r="AE2" s="81"/>
      <c r="AF2" s="82"/>
      <c r="AG2" s="78" t="s">
        <v>5</v>
      </c>
      <c r="AH2" s="78"/>
      <c r="AI2" s="78"/>
      <c r="AJ2" s="78"/>
    </row>
    <row r="3" spans="1:36" ht="46.5" customHeight="1" x14ac:dyDescent="0.15">
      <c r="A3" s="61" t="s">
        <v>6</v>
      </c>
      <c r="B3" s="79" t="s">
        <v>7</v>
      </c>
      <c r="C3" s="79"/>
      <c r="D3" s="2" t="s">
        <v>8</v>
      </c>
      <c r="E3" s="2" t="s">
        <v>9</v>
      </c>
      <c r="F3" s="3" t="s">
        <v>10</v>
      </c>
      <c r="G3" s="3" t="s">
        <v>11</v>
      </c>
      <c r="H3" s="2" t="s">
        <v>12</v>
      </c>
      <c r="I3" s="2" t="s">
        <v>13</v>
      </c>
      <c r="K3" s="60">
        <v>0</v>
      </c>
      <c r="L3" s="60">
        <v>12</v>
      </c>
      <c r="M3" s="60">
        <v>22</v>
      </c>
      <c r="N3" s="60">
        <v>32</v>
      </c>
      <c r="O3" s="60">
        <v>42</v>
      </c>
      <c r="P3" s="60" t="s">
        <v>14</v>
      </c>
      <c r="Q3" s="60">
        <v>0</v>
      </c>
      <c r="R3" s="60">
        <v>12</v>
      </c>
      <c r="S3" s="60">
        <v>22</v>
      </c>
      <c r="T3" s="60">
        <v>32</v>
      </c>
      <c r="U3" s="60" t="s">
        <v>14</v>
      </c>
      <c r="V3" s="60">
        <v>0</v>
      </c>
      <c r="W3" s="60">
        <v>12</v>
      </c>
      <c r="X3" s="60">
        <v>22</v>
      </c>
      <c r="Y3" s="60">
        <v>42</v>
      </c>
      <c r="Z3" s="60" t="s">
        <v>14</v>
      </c>
      <c r="AA3" s="60">
        <v>0</v>
      </c>
      <c r="AB3" s="60">
        <v>12</v>
      </c>
      <c r="AC3" s="60">
        <v>22</v>
      </c>
      <c r="AD3" s="60">
        <v>32</v>
      </c>
      <c r="AE3" s="60">
        <v>42</v>
      </c>
      <c r="AF3" s="60" t="s">
        <v>14</v>
      </c>
      <c r="AG3" s="60">
        <v>0</v>
      </c>
      <c r="AH3" s="60">
        <v>12</v>
      </c>
      <c r="AI3" s="60">
        <v>42</v>
      </c>
      <c r="AJ3" s="60" t="s">
        <v>14</v>
      </c>
    </row>
    <row r="4" spans="1:36" ht="12.95" customHeight="1" x14ac:dyDescent="0.15">
      <c r="A4" s="59">
        <v>761</v>
      </c>
      <c r="B4" s="77" t="s">
        <v>86</v>
      </c>
      <c r="C4" s="77"/>
      <c r="D4" s="59">
        <v>28</v>
      </c>
      <c r="E4" s="59">
        <v>19</v>
      </c>
      <c r="F4" s="4">
        <f t="shared" ref="F4:F43" si="0">IF(D4&gt;0,IF(B4="スギ",P4,IF(B4="ヒノキ",U4,IF(B4="アカマツ",Z4,IF(B4="カラマツ",AF4,AJ4)))),"")</f>
        <v>0.55000000000000004</v>
      </c>
      <c r="G4" s="5"/>
      <c r="H4" s="59"/>
      <c r="I4" s="59" t="s">
        <v>71</v>
      </c>
      <c r="J4" s="1" t="s">
        <v>15</v>
      </c>
      <c r="K4" s="60">
        <f t="shared" ref="K4:K43" si="1">IF(ROUND(10^(-5+0.8769+1.7454*LOG(D4)+1.014*LOG(E4)),2)&gt;=0.01,ROUND(10^(-5+0.8769+1.7454*LOG(D4)+1.014*LOG(E4)),2),ROUND(10^(-5+0.8769+1.7454*LOG(D4)+1.014*LOG(E4)),3))</f>
        <v>0.5</v>
      </c>
      <c r="L4" s="60">
        <f t="shared" ref="L4:L43" si="2">ROUND(10^(-5+0.73504+1.83346*LOG(D4)+1.06569*LOG(E4)),2)</f>
        <v>0.56000000000000005</v>
      </c>
      <c r="M4" s="60">
        <f t="shared" ref="M4:M43" si="3">ROUND(10^(-5+0.71514+1.74357*LOG(D4)+1.17719*LOG(E4)),2)</f>
        <v>0.55000000000000004</v>
      </c>
      <c r="N4" s="60">
        <f t="shared" ref="N4:N43" si="4">ROUND(10^(-5+0.82956+1.76381*LOG(D4)+1.06412*LOG(E4)),2)</f>
        <v>0.55000000000000004</v>
      </c>
      <c r="O4" s="60">
        <f t="shared" ref="O4:O43" si="5">ROUND(10^(-5+0.88226+1.79204*LOG(D4)+0.99303*LOG(E4)),2)</f>
        <v>0.56000000000000005</v>
      </c>
      <c r="P4" s="60">
        <f>HLOOKUP($D4,K$3:O$43,MATCH($A4,$A$3:$A$43,0),1)</f>
        <v>0.55000000000000004</v>
      </c>
      <c r="Q4" s="60">
        <f t="shared" ref="Q4:Q43" si="6">IF(ROUND(10^(1.810672*LOG(D4)+0.982833*LOG(E4)-4.173533),2)&gt;=0.01,ROUND(10^(1.810672*LOG(D4)+0.982833*LOG(E4)-4.173533),2),ROUND(10^(1.810672*LOG(D4)+0.982833*LOG(E4)-4.173533),3))</f>
        <v>0.51</v>
      </c>
      <c r="R4" s="60">
        <f t="shared" ref="R4:R43" si="7">ROUND(10^(1.905709*LOG(D4)+1.011385*LOG(E4)-4.293729),2)</f>
        <v>0.56999999999999995</v>
      </c>
      <c r="S4" s="60">
        <f t="shared" ref="S4:S43" si="8">ROUND(10^(1.771888*LOG(D4)+1.138415*LOG(E4)-4.271259),2)</f>
        <v>0.56000000000000005</v>
      </c>
      <c r="T4" s="60">
        <f t="shared" ref="T4:T43" si="9">ROUND(10^(1.671519*LOG(D4)+1.363617*LOG(E4)-4.404407),2)</f>
        <v>0.56999999999999995</v>
      </c>
      <c r="U4" s="60">
        <f t="shared" ref="U4:U43" si="10">HLOOKUP($D4,Q$3:T$43,MATCH($A4,$A$3:$A$43,0),1)</f>
        <v>0.56000000000000005</v>
      </c>
      <c r="V4" s="60">
        <f t="shared" ref="V4:V43" si="11">IF(ROUND(10^(-4.249503+1.946501*LOG(D4)+0.942682*LOG(E4)),2)&gt;=0.01,ROUND(10^(-4.249503+1.946501*LOG(D4)+0.942682*LOG(E4)),2),ROUND(10^(-4.249503+1.946501*LOG(D4)+0.942682*LOG(E4)),3))</f>
        <v>0.59</v>
      </c>
      <c r="W4" s="60">
        <f t="shared" ref="W4:W43" si="12">ROUND(10^(-4.155639+1.847898*LOG(D4)+0.951955*LOG(E4)),2)</f>
        <v>0.54</v>
      </c>
      <c r="X4" s="60">
        <f t="shared" ref="X4:X43" si="13">ROUND(10^(-4.194535+1.804172*LOG(D4)+1.034248*LOG(E4)),2)</f>
        <v>0.55000000000000004</v>
      </c>
      <c r="Y4" s="60">
        <f t="shared" ref="Y4:Y43" si="14">ROUND(10^(-4.42347+2.006485*LOG(D4)+0.967757*LOG(E4)),2)</f>
        <v>0.52</v>
      </c>
      <c r="Z4" s="60">
        <f t="shared" ref="Z4:Z43" si="15">HLOOKUP($D4,V$3:Y$43,MATCH($A4,$A$3:$A$43,0),1)</f>
        <v>0.55000000000000004</v>
      </c>
      <c r="AA4" s="60">
        <f t="shared" ref="AA4:AA43" si="16">IF(ROUND(10^(1.80389*LOG(D4)+0.962587*LOG(E4)-4.155099),2)&gt;=0.01,ROUND(10^(1.80389*LOG(D4)+0.962587*LOG(E4)-4.155099),2),ROUND(10^(1.80389*LOG(D4)+0.962587*LOG(E4)-4.155099),3))</f>
        <v>0.49</v>
      </c>
      <c r="AB4" s="60">
        <f t="shared" ref="AB4:AB43" si="17">ROUND(10^(1.979213*LOG(D4)+0.998347*LOG(E4)-4.369281),2)</f>
        <v>0.59</v>
      </c>
      <c r="AC4" s="60">
        <f t="shared" ref="AC4:AC43" si="18">ROUND(10^(1.904401*LOG(D4)+1.062478*LOG(E4)-4.348104),2)</f>
        <v>0.57999999999999996</v>
      </c>
      <c r="AD4" s="60">
        <f t="shared" ref="AD4:AD43" si="19">ROUND(10^(1.640825*LOG(D4)+1.080387*LOG(E4)-3.976731),2)</f>
        <v>0.6</v>
      </c>
      <c r="AE4" s="60">
        <f t="shared" ref="AE4:AE43" si="20">ROUND(10^(1.90887*LOG(D4)+1.088002*LOG(E4)-4.431495),2)</f>
        <v>0.53</v>
      </c>
      <c r="AF4" s="60">
        <f t="shared" ref="AF4:AF43" si="21">HLOOKUP($D4,AA$3:AE$43,MATCH($A4,$A$3:$A$43,0),1)</f>
        <v>0.57999999999999996</v>
      </c>
      <c r="AG4" s="60">
        <f t="shared" ref="AG4:AG43" si="22">IF(ROUND(10^(1.94019664*LOG(D4)+0.84689666*LOG(E4)-4.20067295),2)&gt;=0.01,ROUND(10^(1.94019664*LOG(D4)+0.84689666*LOG(E4)-4.20067295),2),ROUND(10^(1.94019664*LOG(D4)+0.84689666*LOG(E4)-4.20067295),3))</f>
        <v>0.49</v>
      </c>
      <c r="AH4" s="60">
        <f t="shared" ref="AH4:AH43" si="23">ROUND(10^(1.93813902*LOG(D4)+0.96697002*LOG(E4)-4.32216295),2)</f>
        <v>0.52</v>
      </c>
      <c r="AI4" s="60">
        <f t="shared" ref="AI4:AI43" si="24">ROUND(10^(1.82464098*LOG(D4)+0.97625989*LOG(E4)-4.15096808),2)</f>
        <v>0.55000000000000004</v>
      </c>
      <c r="AJ4" s="60">
        <f t="shared" ref="AJ4:AJ43" si="25">HLOOKUP($D4,AG$3:AI$43,MATCH($A4,$A$3:$A$43,0),1)</f>
        <v>0.52</v>
      </c>
    </row>
    <row r="5" spans="1:36" ht="12.95" customHeight="1" x14ac:dyDescent="0.15">
      <c r="A5" s="59">
        <v>762</v>
      </c>
      <c r="B5" s="77" t="s">
        <v>86</v>
      </c>
      <c r="C5" s="77"/>
      <c r="D5" s="59">
        <v>32</v>
      </c>
      <c r="E5" s="59">
        <v>20</v>
      </c>
      <c r="F5" s="4">
        <f t="shared" si="0"/>
        <v>0.74</v>
      </c>
      <c r="G5" s="5" t="s">
        <v>55</v>
      </c>
      <c r="H5" s="59" t="s">
        <v>51</v>
      </c>
      <c r="I5" s="59"/>
      <c r="J5" s="1" t="s">
        <v>15</v>
      </c>
      <c r="K5" s="60">
        <f t="shared" si="1"/>
        <v>0.67</v>
      </c>
      <c r="L5" s="60">
        <f t="shared" si="2"/>
        <v>0.76</v>
      </c>
      <c r="M5" s="60">
        <f t="shared" si="3"/>
        <v>0.74</v>
      </c>
      <c r="N5" s="60">
        <f t="shared" si="4"/>
        <v>0.74</v>
      </c>
      <c r="O5" s="60">
        <f t="shared" si="5"/>
        <v>0.74</v>
      </c>
      <c r="P5" s="60">
        <f t="shared" ref="P5:P43" si="26">HLOOKUP($D5,K$3:O$43,MATCH(A5,$A$3:$A$43,0),1)</f>
        <v>0.74</v>
      </c>
      <c r="Q5" s="60">
        <f t="shared" si="6"/>
        <v>0.68</v>
      </c>
      <c r="R5" s="60">
        <f t="shared" si="7"/>
        <v>0.78</v>
      </c>
      <c r="S5" s="60">
        <f t="shared" si="8"/>
        <v>0.75</v>
      </c>
      <c r="T5" s="60">
        <f t="shared" si="9"/>
        <v>0.77</v>
      </c>
      <c r="U5" s="60">
        <f t="shared" si="10"/>
        <v>0.77</v>
      </c>
      <c r="V5" s="60">
        <f t="shared" si="11"/>
        <v>0.81</v>
      </c>
      <c r="W5" s="60">
        <f t="shared" si="12"/>
        <v>0.73</v>
      </c>
      <c r="X5" s="60">
        <f t="shared" si="13"/>
        <v>0.74</v>
      </c>
      <c r="Y5" s="60">
        <f t="shared" si="14"/>
        <v>0.72</v>
      </c>
      <c r="Z5" s="60">
        <f t="shared" si="15"/>
        <v>0.74</v>
      </c>
      <c r="AA5" s="60">
        <f t="shared" si="16"/>
        <v>0.65</v>
      </c>
      <c r="AB5" s="60">
        <f t="shared" si="17"/>
        <v>0.81</v>
      </c>
      <c r="AC5" s="60">
        <f t="shared" si="18"/>
        <v>0.8</v>
      </c>
      <c r="AD5" s="60">
        <f t="shared" si="19"/>
        <v>0.79</v>
      </c>
      <c r="AE5" s="60">
        <f t="shared" si="20"/>
        <v>0.72</v>
      </c>
      <c r="AF5" s="60">
        <f t="shared" si="21"/>
        <v>0.79</v>
      </c>
      <c r="AG5" s="60">
        <f t="shared" si="22"/>
        <v>0.66</v>
      </c>
      <c r="AH5" s="60">
        <f t="shared" si="23"/>
        <v>0.71</v>
      </c>
      <c r="AI5" s="60">
        <f t="shared" si="24"/>
        <v>0.73</v>
      </c>
      <c r="AJ5" s="60">
        <f t="shared" si="25"/>
        <v>0.71</v>
      </c>
    </row>
    <row r="6" spans="1:36" ht="12.95" customHeight="1" x14ac:dyDescent="0.15">
      <c r="A6" s="59">
        <v>763</v>
      </c>
      <c r="B6" s="77" t="s">
        <v>86</v>
      </c>
      <c r="C6" s="77"/>
      <c r="D6" s="59">
        <v>42</v>
      </c>
      <c r="E6" s="59">
        <v>21</v>
      </c>
      <c r="F6" s="4">
        <f t="shared" si="0"/>
        <v>1.3</v>
      </c>
      <c r="G6" s="5"/>
      <c r="H6" s="59"/>
      <c r="I6" s="5"/>
      <c r="J6" s="1" t="s">
        <v>15</v>
      </c>
      <c r="K6" s="60">
        <f t="shared" si="1"/>
        <v>1.1200000000000001</v>
      </c>
      <c r="L6" s="60">
        <f t="shared" si="2"/>
        <v>1.32</v>
      </c>
      <c r="M6" s="60">
        <f t="shared" si="3"/>
        <v>1.26</v>
      </c>
      <c r="N6" s="60">
        <f t="shared" si="4"/>
        <v>1.26</v>
      </c>
      <c r="O6" s="60">
        <f t="shared" si="5"/>
        <v>1.27</v>
      </c>
      <c r="P6" s="60">
        <f t="shared" si="26"/>
        <v>1.27</v>
      </c>
      <c r="Q6" s="60">
        <f t="shared" si="6"/>
        <v>1.1599999999999999</v>
      </c>
      <c r="R6" s="60">
        <f t="shared" si="7"/>
        <v>1.37</v>
      </c>
      <c r="S6" s="60">
        <f t="shared" si="8"/>
        <v>1.29</v>
      </c>
      <c r="T6" s="60">
        <f t="shared" si="9"/>
        <v>1.29</v>
      </c>
      <c r="U6" s="60">
        <f t="shared" si="10"/>
        <v>1.29</v>
      </c>
      <c r="V6" s="60">
        <f t="shared" si="11"/>
        <v>1.43</v>
      </c>
      <c r="W6" s="60">
        <f t="shared" si="12"/>
        <v>1.27</v>
      </c>
      <c r="X6" s="60">
        <f t="shared" si="13"/>
        <v>1.26</v>
      </c>
      <c r="Y6" s="60">
        <f t="shared" si="14"/>
        <v>1.3</v>
      </c>
      <c r="Z6" s="60">
        <f t="shared" si="15"/>
        <v>1.3</v>
      </c>
      <c r="AA6" s="60">
        <f t="shared" si="16"/>
        <v>1.1100000000000001</v>
      </c>
      <c r="AB6" s="60">
        <f t="shared" si="17"/>
        <v>1.46</v>
      </c>
      <c r="AC6" s="60">
        <f t="shared" si="18"/>
        <v>1.41</v>
      </c>
      <c r="AD6" s="60">
        <f t="shared" si="19"/>
        <v>1.3</v>
      </c>
      <c r="AE6" s="60">
        <f t="shared" si="20"/>
        <v>1.28</v>
      </c>
      <c r="AF6" s="60">
        <f t="shared" si="21"/>
        <v>1.28</v>
      </c>
      <c r="AG6" s="60">
        <f t="shared" si="22"/>
        <v>1.17</v>
      </c>
      <c r="AH6" s="60">
        <f t="shared" si="23"/>
        <v>1.27</v>
      </c>
      <c r="AI6" s="60">
        <f t="shared" si="24"/>
        <v>1.26</v>
      </c>
      <c r="AJ6" s="60">
        <f t="shared" si="25"/>
        <v>1.26</v>
      </c>
    </row>
    <row r="7" spans="1:36" ht="12.95" customHeight="1" x14ac:dyDescent="0.15">
      <c r="A7" s="59">
        <v>764</v>
      </c>
      <c r="B7" s="77" t="s">
        <v>86</v>
      </c>
      <c r="C7" s="77"/>
      <c r="D7" s="59">
        <v>22</v>
      </c>
      <c r="E7" s="59">
        <v>16</v>
      </c>
      <c r="F7" s="4">
        <f t="shared" si="0"/>
        <v>0.3</v>
      </c>
      <c r="G7" s="5" t="s">
        <v>54</v>
      </c>
      <c r="H7" s="59" t="s">
        <v>51</v>
      </c>
      <c r="I7" s="59"/>
      <c r="J7" s="1" t="s">
        <v>15</v>
      </c>
      <c r="K7" s="60">
        <f t="shared" si="1"/>
        <v>0.28000000000000003</v>
      </c>
      <c r="L7" s="60">
        <f t="shared" si="2"/>
        <v>0.3</v>
      </c>
      <c r="M7" s="60">
        <f t="shared" si="3"/>
        <v>0.3</v>
      </c>
      <c r="N7" s="60">
        <f t="shared" si="4"/>
        <v>0.3</v>
      </c>
      <c r="O7" s="60">
        <f t="shared" si="5"/>
        <v>0.3</v>
      </c>
      <c r="P7" s="60">
        <f t="shared" si="26"/>
        <v>0.3</v>
      </c>
      <c r="Q7" s="60">
        <f t="shared" si="6"/>
        <v>0.28000000000000003</v>
      </c>
      <c r="R7" s="60">
        <f t="shared" si="7"/>
        <v>0.3</v>
      </c>
      <c r="S7" s="60">
        <f t="shared" si="8"/>
        <v>0.3</v>
      </c>
      <c r="T7" s="60">
        <f t="shared" si="9"/>
        <v>0.3</v>
      </c>
      <c r="U7" s="60">
        <f t="shared" si="10"/>
        <v>0.3</v>
      </c>
      <c r="V7" s="60">
        <f t="shared" si="11"/>
        <v>0.32</v>
      </c>
      <c r="W7" s="60">
        <f t="shared" si="12"/>
        <v>0.3</v>
      </c>
      <c r="X7" s="60">
        <f t="shared" si="13"/>
        <v>0.3</v>
      </c>
      <c r="Y7" s="60">
        <f t="shared" si="14"/>
        <v>0.27</v>
      </c>
      <c r="Z7" s="60">
        <f t="shared" si="15"/>
        <v>0.3</v>
      </c>
      <c r="AA7" s="60">
        <f t="shared" si="16"/>
        <v>0.27</v>
      </c>
      <c r="AB7" s="60">
        <f t="shared" si="17"/>
        <v>0.31</v>
      </c>
      <c r="AC7" s="60">
        <f t="shared" si="18"/>
        <v>0.31</v>
      </c>
      <c r="AD7" s="60">
        <f t="shared" si="19"/>
        <v>0.34</v>
      </c>
      <c r="AE7" s="60">
        <f t="shared" si="20"/>
        <v>0.28000000000000003</v>
      </c>
      <c r="AF7" s="60">
        <f t="shared" si="21"/>
        <v>0.31</v>
      </c>
      <c r="AG7" s="60">
        <f t="shared" si="22"/>
        <v>0.27</v>
      </c>
      <c r="AH7" s="60">
        <f t="shared" si="23"/>
        <v>0.28000000000000003</v>
      </c>
      <c r="AI7" s="60">
        <f t="shared" si="24"/>
        <v>0.3</v>
      </c>
      <c r="AJ7" s="60">
        <f t="shared" si="25"/>
        <v>0.28000000000000003</v>
      </c>
    </row>
    <row r="8" spans="1:36" ht="12.95" customHeight="1" x14ac:dyDescent="0.15">
      <c r="A8" s="59">
        <v>765</v>
      </c>
      <c r="B8" s="77" t="s">
        <v>86</v>
      </c>
      <c r="C8" s="77"/>
      <c r="D8" s="59">
        <v>24</v>
      </c>
      <c r="E8" s="59">
        <v>18</v>
      </c>
      <c r="F8" s="4">
        <f t="shared" si="0"/>
        <v>0.39</v>
      </c>
      <c r="G8" s="5"/>
      <c r="H8" s="69" t="s">
        <v>51</v>
      </c>
      <c r="I8" s="59"/>
      <c r="J8" s="1" t="s">
        <v>15</v>
      </c>
      <c r="K8" s="60">
        <f t="shared" si="1"/>
        <v>0.36</v>
      </c>
      <c r="L8" s="60">
        <f t="shared" si="2"/>
        <v>0.4</v>
      </c>
      <c r="M8" s="60">
        <f t="shared" si="3"/>
        <v>0.4</v>
      </c>
      <c r="N8" s="60">
        <f t="shared" si="4"/>
        <v>0.4</v>
      </c>
      <c r="O8" s="60">
        <f t="shared" si="5"/>
        <v>0.4</v>
      </c>
      <c r="P8" s="60">
        <f t="shared" si="26"/>
        <v>0.4</v>
      </c>
      <c r="Q8" s="60">
        <f t="shared" si="6"/>
        <v>0.36</v>
      </c>
      <c r="R8" s="60">
        <f t="shared" si="7"/>
        <v>0.4</v>
      </c>
      <c r="S8" s="60">
        <f t="shared" si="8"/>
        <v>0.4</v>
      </c>
      <c r="T8" s="60">
        <f t="shared" si="9"/>
        <v>0.41</v>
      </c>
      <c r="U8" s="60">
        <f t="shared" si="10"/>
        <v>0.4</v>
      </c>
      <c r="V8" s="60">
        <f t="shared" si="11"/>
        <v>0.42</v>
      </c>
      <c r="W8" s="60">
        <f t="shared" si="12"/>
        <v>0.39</v>
      </c>
      <c r="X8" s="60">
        <f t="shared" si="13"/>
        <v>0.39</v>
      </c>
      <c r="Y8" s="60">
        <f t="shared" si="14"/>
        <v>0.36</v>
      </c>
      <c r="Z8" s="60">
        <f t="shared" si="15"/>
        <v>0.39</v>
      </c>
      <c r="AA8" s="60">
        <f t="shared" si="16"/>
        <v>0.35</v>
      </c>
      <c r="AB8" s="60">
        <f t="shared" si="17"/>
        <v>0.41</v>
      </c>
      <c r="AC8" s="60">
        <f t="shared" si="18"/>
        <v>0.41</v>
      </c>
      <c r="AD8" s="60">
        <f t="shared" si="19"/>
        <v>0.44</v>
      </c>
      <c r="AE8" s="60">
        <f t="shared" si="20"/>
        <v>0.37</v>
      </c>
      <c r="AF8" s="60">
        <f t="shared" si="21"/>
        <v>0.41</v>
      </c>
      <c r="AG8" s="60">
        <f t="shared" si="22"/>
        <v>0.35</v>
      </c>
      <c r="AH8" s="60">
        <f t="shared" si="23"/>
        <v>0.37</v>
      </c>
      <c r="AI8" s="60">
        <f t="shared" si="24"/>
        <v>0.39</v>
      </c>
      <c r="AJ8" s="60">
        <f t="shared" si="25"/>
        <v>0.37</v>
      </c>
    </row>
    <row r="9" spans="1:36" ht="12.95" customHeight="1" x14ac:dyDescent="0.15">
      <c r="A9" s="59">
        <v>766</v>
      </c>
      <c r="B9" s="77" t="s">
        <v>86</v>
      </c>
      <c r="C9" s="77"/>
      <c r="D9" s="59">
        <v>40</v>
      </c>
      <c r="E9" s="59">
        <v>18</v>
      </c>
      <c r="F9" s="4">
        <f t="shared" si="0"/>
        <v>0.99</v>
      </c>
      <c r="G9" s="5" t="s">
        <v>61</v>
      </c>
      <c r="H9" s="59" t="s">
        <v>51</v>
      </c>
      <c r="I9" s="59"/>
      <c r="J9" s="1" t="s">
        <v>15</v>
      </c>
      <c r="K9" s="60">
        <f t="shared" si="1"/>
        <v>0.88</v>
      </c>
      <c r="L9" s="60">
        <f t="shared" si="2"/>
        <v>1.02</v>
      </c>
      <c r="M9" s="60">
        <f t="shared" si="3"/>
        <v>0.97</v>
      </c>
      <c r="N9" s="60">
        <f t="shared" si="4"/>
        <v>0.98</v>
      </c>
      <c r="O9" s="60">
        <f t="shared" si="5"/>
        <v>1</v>
      </c>
      <c r="P9" s="60">
        <f t="shared" si="26"/>
        <v>0.98</v>
      </c>
      <c r="Q9" s="60">
        <f t="shared" si="6"/>
        <v>0.91</v>
      </c>
      <c r="R9" s="60">
        <f t="shared" si="7"/>
        <v>1.07</v>
      </c>
      <c r="S9" s="60">
        <f t="shared" si="8"/>
        <v>0.99</v>
      </c>
      <c r="T9" s="60">
        <f t="shared" si="9"/>
        <v>0.97</v>
      </c>
      <c r="U9" s="60">
        <f t="shared" si="10"/>
        <v>0.97</v>
      </c>
      <c r="V9" s="60">
        <f t="shared" si="11"/>
        <v>1.1299999999999999</v>
      </c>
      <c r="W9" s="60">
        <f t="shared" si="12"/>
        <v>1</v>
      </c>
      <c r="X9" s="60">
        <f t="shared" si="13"/>
        <v>0.99</v>
      </c>
      <c r="Y9" s="60">
        <f t="shared" si="14"/>
        <v>1.01</v>
      </c>
      <c r="Z9" s="60">
        <f t="shared" si="15"/>
        <v>0.99</v>
      </c>
      <c r="AA9" s="60">
        <f t="shared" si="16"/>
        <v>0.88</v>
      </c>
      <c r="AB9" s="60">
        <f t="shared" si="17"/>
        <v>1.1299999999999999</v>
      </c>
      <c r="AC9" s="60">
        <f t="shared" si="18"/>
        <v>1.0900000000000001</v>
      </c>
      <c r="AD9" s="60">
        <f t="shared" si="19"/>
        <v>1.02</v>
      </c>
      <c r="AE9" s="60">
        <f t="shared" si="20"/>
        <v>0.98</v>
      </c>
      <c r="AF9" s="60">
        <f t="shared" si="21"/>
        <v>1.02</v>
      </c>
      <c r="AG9" s="60">
        <f t="shared" si="22"/>
        <v>0.93</v>
      </c>
      <c r="AH9" s="60">
        <f t="shared" si="23"/>
        <v>0.99</v>
      </c>
      <c r="AI9" s="60">
        <f t="shared" si="24"/>
        <v>0.99</v>
      </c>
      <c r="AJ9" s="60">
        <f t="shared" si="25"/>
        <v>0.99</v>
      </c>
    </row>
    <row r="10" spans="1:36" ht="12.95" customHeight="1" x14ac:dyDescent="0.15">
      <c r="A10" s="59">
        <v>767</v>
      </c>
      <c r="B10" s="77" t="s">
        <v>86</v>
      </c>
      <c r="C10" s="77"/>
      <c r="D10" s="59">
        <v>28</v>
      </c>
      <c r="E10" s="59">
        <v>20</v>
      </c>
      <c r="F10" s="4">
        <f t="shared" si="0"/>
        <v>0.57999999999999996</v>
      </c>
      <c r="G10" s="5"/>
      <c r="H10" s="59"/>
      <c r="I10" s="5"/>
      <c r="J10" s="1" t="s">
        <v>15</v>
      </c>
      <c r="K10" s="60">
        <f t="shared" si="1"/>
        <v>0.53</v>
      </c>
      <c r="L10" s="60">
        <f t="shared" si="2"/>
        <v>0.6</v>
      </c>
      <c r="M10" s="60">
        <f t="shared" si="3"/>
        <v>0.59</v>
      </c>
      <c r="N10" s="60">
        <f t="shared" si="4"/>
        <v>0.57999999999999996</v>
      </c>
      <c r="O10" s="60">
        <f t="shared" si="5"/>
        <v>0.59</v>
      </c>
      <c r="P10" s="60">
        <f t="shared" si="26"/>
        <v>0.59</v>
      </c>
      <c r="Q10" s="60">
        <f t="shared" si="6"/>
        <v>0.53</v>
      </c>
      <c r="R10" s="60">
        <f t="shared" si="7"/>
        <v>0.6</v>
      </c>
      <c r="S10" s="60">
        <f t="shared" si="8"/>
        <v>0.59</v>
      </c>
      <c r="T10" s="60">
        <f t="shared" si="9"/>
        <v>0.61</v>
      </c>
      <c r="U10" s="60">
        <f t="shared" si="10"/>
        <v>0.59</v>
      </c>
      <c r="V10" s="60">
        <f t="shared" si="11"/>
        <v>0.62</v>
      </c>
      <c r="W10" s="60">
        <f t="shared" si="12"/>
        <v>0.56999999999999995</v>
      </c>
      <c r="X10" s="60">
        <f t="shared" si="13"/>
        <v>0.57999999999999996</v>
      </c>
      <c r="Y10" s="60">
        <f t="shared" si="14"/>
        <v>0.55000000000000004</v>
      </c>
      <c r="Z10" s="60">
        <f t="shared" si="15"/>
        <v>0.57999999999999996</v>
      </c>
      <c r="AA10" s="60">
        <f t="shared" si="16"/>
        <v>0.51</v>
      </c>
      <c r="AB10" s="60">
        <f t="shared" si="17"/>
        <v>0.62</v>
      </c>
      <c r="AC10" s="60">
        <f t="shared" si="18"/>
        <v>0.62</v>
      </c>
      <c r="AD10" s="60">
        <f t="shared" si="19"/>
        <v>0.64</v>
      </c>
      <c r="AE10" s="60">
        <f t="shared" si="20"/>
        <v>0.56000000000000005</v>
      </c>
      <c r="AF10" s="60">
        <f t="shared" si="21"/>
        <v>0.62</v>
      </c>
      <c r="AG10" s="60">
        <f t="shared" si="22"/>
        <v>0.51</v>
      </c>
      <c r="AH10" s="60">
        <f t="shared" si="23"/>
        <v>0.55000000000000004</v>
      </c>
      <c r="AI10" s="60">
        <f t="shared" si="24"/>
        <v>0.57999999999999996</v>
      </c>
      <c r="AJ10" s="60">
        <f t="shared" si="25"/>
        <v>0.55000000000000004</v>
      </c>
    </row>
    <row r="11" spans="1:36" ht="12.95" customHeight="1" x14ac:dyDescent="0.15">
      <c r="A11" s="59">
        <v>768</v>
      </c>
      <c r="B11" s="77" t="s">
        <v>86</v>
      </c>
      <c r="C11" s="77"/>
      <c r="D11" s="59">
        <v>32</v>
      </c>
      <c r="E11" s="59">
        <v>17</v>
      </c>
      <c r="F11" s="4">
        <f t="shared" si="0"/>
        <v>0.62</v>
      </c>
      <c r="G11" s="5" t="s">
        <v>54</v>
      </c>
      <c r="H11" s="59" t="s">
        <v>51</v>
      </c>
      <c r="I11" s="59"/>
      <c r="J11" s="1" t="s">
        <v>15</v>
      </c>
      <c r="K11" s="60">
        <f t="shared" si="1"/>
        <v>0.56000000000000005</v>
      </c>
      <c r="L11" s="60">
        <f t="shared" si="2"/>
        <v>0.64</v>
      </c>
      <c r="M11" s="60">
        <f t="shared" si="3"/>
        <v>0.61</v>
      </c>
      <c r="N11" s="60">
        <f t="shared" si="4"/>
        <v>0.62</v>
      </c>
      <c r="O11" s="60">
        <f t="shared" si="5"/>
        <v>0.63</v>
      </c>
      <c r="P11" s="60">
        <f t="shared" si="26"/>
        <v>0.62</v>
      </c>
      <c r="Q11" s="60">
        <f t="shared" si="6"/>
        <v>0.57999999999999996</v>
      </c>
      <c r="R11" s="60">
        <f t="shared" si="7"/>
        <v>0.66</v>
      </c>
      <c r="S11" s="60">
        <f t="shared" si="8"/>
        <v>0.63</v>
      </c>
      <c r="T11" s="60">
        <f t="shared" si="9"/>
        <v>0.62</v>
      </c>
      <c r="U11" s="60">
        <f t="shared" si="10"/>
        <v>0.62</v>
      </c>
      <c r="V11" s="60">
        <f t="shared" si="11"/>
        <v>0.69</v>
      </c>
      <c r="W11" s="60">
        <f t="shared" si="12"/>
        <v>0.63</v>
      </c>
      <c r="X11" s="60">
        <f t="shared" si="13"/>
        <v>0.62</v>
      </c>
      <c r="Y11" s="60">
        <f t="shared" si="14"/>
        <v>0.61</v>
      </c>
      <c r="Z11" s="60">
        <f t="shared" si="15"/>
        <v>0.62</v>
      </c>
      <c r="AA11" s="60">
        <f t="shared" si="16"/>
        <v>0.56000000000000005</v>
      </c>
      <c r="AB11" s="60">
        <f t="shared" si="17"/>
        <v>0.69</v>
      </c>
      <c r="AC11" s="60">
        <f t="shared" si="18"/>
        <v>0.67</v>
      </c>
      <c r="AD11" s="60">
        <f t="shared" si="19"/>
        <v>0.66</v>
      </c>
      <c r="AE11" s="60">
        <f t="shared" si="20"/>
        <v>0.6</v>
      </c>
      <c r="AF11" s="60">
        <f t="shared" si="21"/>
        <v>0.66</v>
      </c>
      <c r="AG11" s="60">
        <f t="shared" si="22"/>
        <v>0.57999999999999996</v>
      </c>
      <c r="AH11" s="60">
        <f t="shared" si="23"/>
        <v>0.61</v>
      </c>
      <c r="AI11" s="60">
        <f t="shared" si="24"/>
        <v>0.63</v>
      </c>
      <c r="AJ11" s="60">
        <f t="shared" si="25"/>
        <v>0.61</v>
      </c>
    </row>
    <row r="12" spans="1:36" ht="12.95" customHeight="1" x14ac:dyDescent="0.15">
      <c r="A12" s="59">
        <v>769</v>
      </c>
      <c r="B12" s="77" t="s">
        <v>86</v>
      </c>
      <c r="C12" s="77"/>
      <c r="D12" s="59">
        <v>24</v>
      </c>
      <c r="E12" s="59">
        <v>20</v>
      </c>
      <c r="F12" s="4">
        <f t="shared" si="0"/>
        <v>0.44</v>
      </c>
      <c r="G12" s="5" t="s">
        <v>53</v>
      </c>
      <c r="H12" s="59" t="s">
        <v>51</v>
      </c>
      <c r="I12" s="5"/>
      <c r="J12" s="1" t="s">
        <v>15</v>
      </c>
      <c r="K12" s="60">
        <f t="shared" si="1"/>
        <v>0.4</v>
      </c>
      <c r="L12" s="60">
        <f t="shared" si="2"/>
        <v>0.45</v>
      </c>
      <c r="M12" s="60">
        <f t="shared" si="3"/>
        <v>0.45</v>
      </c>
      <c r="N12" s="60">
        <f t="shared" si="4"/>
        <v>0.45</v>
      </c>
      <c r="O12" s="60">
        <f t="shared" si="5"/>
        <v>0.44</v>
      </c>
      <c r="P12" s="60">
        <f t="shared" si="26"/>
        <v>0.45</v>
      </c>
      <c r="Q12" s="60">
        <f t="shared" si="6"/>
        <v>0.4</v>
      </c>
      <c r="R12" s="60">
        <f t="shared" si="7"/>
        <v>0.45</v>
      </c>
      <c r="S12" s="60">
        <f t="shared" si="8"/>
        <v>0.45</v>
      </c>
      <c r="T12" s="60">
        <f t="shared" si="9"/>
        <v>0.48</v>
      </c>
      <c r="U12" s="60">
        <f t="shared" si="10"/>
        <v>0.45</v>
      </c>
      <c r="V12" s="60">
        <f t="shared" si="11"/>
        <v>0.46</v>
      </c>
      <c r="W12" s="60">
        <f t="shared" si="12"/>
        <v>0.43</v>
      </c>
      <c r="X12" s="60">
        <f t="shared" si="13"/>
        <v>0.44</v>
      </c>
      <c r="Y12" s="60">
        <f t="shared" si="14"/>
        <v>0.4</v>
      </c>
      <c r="Z12" s="60">
        <f t="shared" si="15"/>
        <v>0.44</v>
      </c>
      <c r="AA12" s="60">
        <f t="shared" si="16"/>
        <v>0.39</v>
      </c>
      <c r="AB12" s="60">
        <f t="shared" si="17"/>
        <v>0.46</v>
      </c>
      <c r="AC12" s="60">
        <f t="shared" si="18"/>
        <v>0.46</v>
      </c>
      <c r="AD12" s="60">
        <f t="shared" si="19"/>
        <v>0.49</v>
      </c>
      <c r="AE12" s="60">
        <f t="shared" si="20"/>
        <v>0.42</v>
      </c>
      <c r="AF12" s="60">
        <f t="shared" si="21"/>
        <v>0.46</v>
      </c>
      <c r="AG12" s="60">
        <f t="shared" si="22"/>
        <v>0.38</v>
      </c>
      <c r="AH12" s="60">
        <f t="shared" si="23"/>
        <v>0.41</v>
      </c>
      <c r="AI12" s="60">
        <f t="shared" si="24"/>
        <v>0.43</v>
      </c>
      <c r="AJ12" s="60">
        <f t="shared" si="25"/>
        <v>0.41</v>
      </c>
    </row>
    <row r="13" spans="1:36" ht="12.95" customHeight="1" x14ac:dyDescent="0.15">
      <c r="A13" s="59">
        <v>770</v>
      </c>
      <c r="B13" s="77" t="s">
        <v>86</v>
      </c>
      <c r="C13" s="77"/>
      <c r="D13" s="59">
        <v>34</v>
      </c>
      <c r="E13" s="59">
        <v>19</v>
      </c>
      <c r="F13" s="4">
        <f t="shared" si="0"/>
        <v>0.78</v>
      </c>
      <c r="G13" s="5"/>
      <c r="H13" s="59"/>
      <c r="I13" s="5"/>
      <c r="J13" s="1" t="s">
        <v>15</v>
      </c>
      <c r="K13" s="60">
        <f t="shared" si="1"/>
        <v>0.7</v>
      </c>
      <c r="L13" s="60">
        <f t="shared" si="2"/>
        <v>0.8</v>
      </c>
      <c r="M13" s="60">
        <f t="shared" si="3"/>
        <v>0.78</v>
      </c>
      <c r="N13" s="60">
        <f t="shared" si="4"/>
        <v>0.78</v>
      </c>
      <c r="O13" s="60">
        <f t="shared" si="5"/>
        <v>0.79</v>
      </c>
      <c r="P13" s="60">
        <f t="shared" si="26"/>
        <v>0.78</v>
      </c>
      <c r="Q13" s="60">
        <f t="shared" si="6"/>
        <v>0.72</v>
      </c>
      <c r="R13" s="60">
        <f t="shared" si="7"/>
        <v>0.83</v>
      </c>
      <c r="S13" s="60">
        <f t="shared" si="8"/>
        <v>0.79</v>
      </c>
      <c r="T13" s="60">
        <f t="shared" si="9"/>
        <v>0.79</v>
      </c>
      <c r="U13" s="60">
        <f t="shared" si="10"/>
        <v>0.79</v>
      </c>
      <c r="V13" s="60">
        <f t="shared" si="11"/>
        <v>0.86</v>
      </c>
      <c r="W13" s="60">
        <f t="shared" si="12"/>
        <v>0.78</v>
      </c>
      <c r="X13" s="60">
        <f t="shared" si="13"/>
        <v>0.78</v>
      </c>
      <c r="Y13" s="60">
        <f t="shared" si="14"/>
        <v>0.77</v>
      </c>
      <c r="Z13" s="60">
        <f t="shared" si="15"/>
        <v>0.78</v>
      </c>
      <c r="AA13" s="60">
        <f t="shared" si="16"/>
        <v>0.69</v>
      </c>
      <c r="AB13" s="60">
        <f t="shared" si="17"/>
        <v>0.87</v>
      </c>
      <c r="AC13" s="60">
        <f t="shared" si="18"/>
        <v>0.85</v>
      </c>
      <c r="AD13" s="60">
        <f t="shared" si="19"/>
        <v>0.83</v>
      </c>
      <c r="AE13" s="60">
        <f t="shared" si="20"/>
        <v>0.76</v>
      </c>
      <c r="AF13" s="60">
        <f t="shared" si="21"/>
        <v>0.83</v>
      </c>
      <c r="AG13" s="60">
        <f t="shared" si="22"/>
        <v>0.71</v>
      </c>
      <c r="AH13" s="60">
        <f t="shared" si="23"/>
        <v>0.76</v>
      </c>
      <c r="AI13" s="60">
        <f t="shared" si="24"/>
        <v>0.78</v>
      </c>
      <c r="AJ13" s="60">
        <f t="shared" si="25"/>
        <v>0.76</v>
      </c>
    </row>
    <row r="14" spans="1:36" ht="12.95" customHeight="1" x14ac:dyDescent="0.15">
      <c r="A14" s="59">
        <v>771</v>
      </c>
      <c r="B14" s="105" t="s">
        <v>96</v>
      </c>
      <c r="C14" s="106"/>
      <c r="D14" s="59">
        <v>6</v>
      </c>
      <c r="E14" s="59">
        <v>7</v>
      </c>
      <c r="F14" s="4">
        <f t="shared" si="0"/>
        <v>0.01</v>
      </c>
      <c r="G14" s="5" t="s">
        <v>196</v>
      </c>
      <c r="H14" s="69" t="s">
        <v>56</v>
      </c>
      <c r="I14" s="59"/>
      <c r="J14" s="1" t="s">
        <v>15</v>
      </c>
      <c r="K14" s="60">
        <f t="shared" si="1"/>
        <v>0.01</v>
      </c>
      <c r="L14" s="60">
        <f t="shared" si="2"/>
        <v>0.01</v>
      </c>
      <c r="M14" s="60">
        <f t="shared" si="3"/>
        <v>0.01</v>
      </c>
      <c r="N14" s="60">
        <f t="shared" si="4"/>
        <v>0.01</v>
      </c>
      <c r="O14" s="60">
        <f t="shared" si="5"/>
        <v>0.01</v>
      </c>
      <c r="P14" s="60">
        <f t="shared" si="26"/>
        <v>0.01</v>
      </c>
      <c r="Q14" s="60">
        <f t="shared" si="6"/>
        <v>0.01</v>
      </c>
      <c r="R14" s="60">
        <f t="shared" si="7"/>
        <v>0.01</v>
      </c>
      <c r="S14" s="60">
        <f t="shared" si="8"/>
        <v>0.01</v>
      </c>
      <c r="T14" s="60">
        <f t="shared" si="9"/>
        <v>0.01</v>
      </c>
      <c r="U14" s="60">
        <f t="shared" si="10"/>
        <v>0.01</v>
      </c>
      <c r="V14" s="60">
        <f t="shared" si="11"/>
        <v>0.01</v>
      </c>
      <c r="W14" s="60">
        <f t="shared" si="12"/>
        <v>0.01</v>
      </c>
      <c r="X14" s="60">
        <f t="shared" si="13"/>
        <v>0.01</v>
      </c>
      <c r="Y14" s="60">
        <f t="shared" si="14"/>
        <v>0.01</v>
      </c>
      <c r="Z14" s="60">
        <f t="shared" si="15"/>
        <v>0.01</v>
      </c>
      <c r="AA14" s="60">
        <f t="shared" si="16"/>
        <v>0.01</v>
      </c>
      <c r="AB14" s="60">
        <f t="shared" si="17"/>
        <v>0.01</v>
      </c>
      <c r="AC14" s="60">
        <f t="shared" si="18"/>
        <v>0.01</v>
      </c>
      <c r="AD14" s="60">
        <f t="shared" si="19"/>
        <v>0.02</v>
      </c>
      <c r="AE14" s="60">
        <f t="shared" si="20"/>
        <v>0.01</v>
      </c>
      <c r="AF14" s="60">
        <f t="shared" si="21"/>
        <v>0.01</v>
      </c>
      <c r="AG14" s="60">
        <f t="shared" si="22"/>
        <v>0.01</v>
      </c>
      <c r="AH14" s="60">
        <f t="shared" si="23"/>
        <v>0.01</v>
      </c>
      <c r="AI14" s="60">
        <f t="shared" si="24"/>
        <v>0.01</v>
      </c>
      <c r="AJ14" s="60">
        <f t="shared" si="25"/>
        <v>0.01</v>
      </c>
    </row>
    <row r="15" spans="1:36" ht="12.95" customHeight="1" x14ac:dyDescent="0.15">
      <c r="A15" s="59">
        <v>772</v>
      </c>
      <c r="B15" s="105" t="s">
        <v>96</v>
      </c>
      <c r="C15" s="106"/>
      <c r="D15" s="59">
        <v>12</v>
      </c>
      <c r="E15" s="59">
        <v>10</v>
      </c>
      <c r="F15" s="4">
        <f t="shared" si="0"/>
        <v>0.05</v>
      </c>
      <c r="G15" s="5"/>
      <c r="H15" s="59"/>
      <c r="I15" s="5"/>
      <c r="J15" s="1" t="s">
        <v>15</v>
      </c>
      <c r="K15" s="60">
        <f t="shared" si="1"/>
        <v>0.06</v>
      </c>
      <c r="L15" s="60">
        <f t="shared" si="2"/>
        <v>0.06</v>
      </c>
      <c r="M15" s="60">
        <f t="shared" si="3"/>
        <v>0.06</v>
      </c>
      <c r="N15" s="60">
        <f t="shared" si="4"/>
        <v>0.06</v>
      </c>
      <c r="O15" s="60">
        <f t="shared" si="5"/>
        <v>0.06</v>
      </c>
      <c r="P15" s="60">
        <f t="shared" si="26"/>
        <v>0.06</v>
      </c>
      <c r="Q15" s="60">
        <f t="shared" si="6"/>
        <v>0.06</v>
      </c>
      <c r="R15" s="60">
        <f t="shared" si="7"/>
        <v>0.06</v>
      </c>
      <c r="S15" s="60">
        <f t="shared" si="8"/>
        <v>0.06</v>
      </c>
      <c r="T15" s="60">
        <f t="shared" si="9"/>
        <v>0.06</v>
      </c>
      <c r="U15" s="60">
        <f t="shared" si="10"/>
        <v>0.06</v>
      </c>
      <c r="V15" s="60">
        <f t="shared" si="11"/>
        <v>0.06</v>
      </c>
      <c r="W15" s="60">
        <f t="shared" si="12"/>
        <v>0.06</v>
      </c>
      <c r="X15" s="60">
        <f t="shared" si="13"/>
        <v>0.06</v>
      </c>
      <c r="Y15" s="60">
        <f t="shared" si="14"/>
        <v>0.05</v>
      </c>
      <c r="Z15" s="60">
        <f t="shared" si="15"/>
        <v>0.06</v>
      </c>
      <c r="AA15" s="60">
        <f t="shared" si="16"/>
        <v>0.06</v>
      </c>
      <c r="AB15" s="60">
        <f t="shared" si="17"/>
        <v>0.06</v>
      </c>
      <c r="AC15" s="60">
        <f t="shared" si="18"/>
        <v>0.06</v>
      </c>
      <c r="AD15" s="60">
        <f t="shared" si="19"/>
        <v>7.0000000000000007E-2</v>
      </c>
      <c r="AE15" s="60">
        <f t="shared" si="20"/>
        <v>0.05</v>
      </c>
      <c r="AF15" s="60">
        <f t="shared" si="21"/>
        <v>0.06</v>
      </c>
      <c r="AG15" s="60">
        <f t="shared" si="22"/>
        <v>0.05</v>
      </c>
      <c r="AH15" s="60">
        <f t="shared" si="23"/>
        <v>0.05</v>
      </c>
      <c r="AI15" s="60">
        <f t="shared" si="24"/>
        <v>0.06</v>
      </c>
      <c r="AJ15" s="60">
        <f t="shared" si="25"/>
        <v>0.05</v>
      </c>
    </row>
    <row r="16" spans="1:36" ht="12.95" customHeight="1" x14ac:dyDescent="0.15">
      <c r="A16" s="59">
        <v>773</v>
      </c>
      <c r="B16" s="77" t="s">
        <v>97</v>
      </c>
      <c r="C16" s="77"/>
      <c r="D16" s="59">
        <v>10</v>
      </c>
      <c r="E16" s="59">
        <v>10</v>
      </c>
      <c r="F16" s="4">
        <f t="shared" si="0"/>
        <v>0.04</v>
      </c>
      <c r="G16" s="5"/>
      <c r="H16" s="59"/>
      <c r="I16" s="59"/>
      <c r="J16" s="1" t="s">
        <v>15</v>
      </c>
      <c r="K16" s="60">
        <f t="shared" si="1"/>
        <v>0.04</v>
      </c>
      <c r="L16" s="60">
        <f t="shared" si="2"/>
        <v>0.04</v>
      </c>
      <c r="M16" s="60">
        <f t="shared" si="3"/>
        <v>0.04</v>
      </c>
      <c r="N16" s="60">
        <f t="shared" si="4"/>
        <v>0.05</v>
      </c>
      <c r="O16" s="60">
        <f t="shared" si="5"/>
        <v>0.05</v>
      </c>
      <c r="P16" s="60">
        <f t="shared" si="26"/>
        <v>0.04</v>
      </c>
      <c r="Q16" s="60">
        <f t="shared" si="6"/>
        <v>0.04</v>
      </c>
      <c r="R16" s="60">
        <f t="shared" si="7"/>
        <v>0.04</v>
      </c>
      <c r="S16" s="60">
        <f t="shared" si="8"/>
        <v>0.04</v>
      </c>
      <c r="T16" s="60">
        <f t="shared" si="9"/>
        <v>0.04</v>
      </c>
      <c r="U16" s="60">
        <f t="shared" si="10"/>
        <v>0.04</v>
      </c>
      <c r="V16" s="60">
        <f t="shared" si="11"/>
        <v>0.04</v>
      </c>
      <c r="W16" s="60">
        <f t="shared" si="12"/>
        <v>0.04</v>
      </c>
      <c r="X16" s="60">
        <f t="shared" si="13"/>
        <v>0.04</v>
      </c>
      <c r="Y16" s="60">
        <f t="shared" si="14"/>
        <v>0.04</v>
      </c>
      <c r="Z16" s="60">
        <f t="shared" si="15"/>
        <v>0.04</v>
      </c>
      <c r="AA16" s="60">
        <f t="shared" si="16"/>
        <v>0.04</v>
      </c>
      <c r="AB16" s="60">
        <f t="shared" si="17"/>
        <v>0.04</v>
      </c>
      <c r="AC16" s="60">
        <f t="shared" si="18"/>
        <v>0.04</v>
      </c>
      <c r="AD16" s="60">
        <f t="shared" si="19"/>
        <v>0.06</v>
      </c>
      <c r="AE16" s="60">
        <f t="shared" si="20"/>
        <v>0.04</v>
      </c>
      <c r="AF16" s="60">
        <f t="shared" si="21"/>
        <v>0.04</v>
      </c>
      <c r="AG16" s="60">
        <f t="shared" si="22"/>
        <v>0.04</v>
      </c>
      <c r="AH16" s="60">
        <f t="shared" si="23"/>
        <v>0.04</v>
      </c>
      <c r="AI16" s="60">
        <f t="shared" si="24"/>
        <v>0.04</v>
      </c>
      <c r="AJ16" s="60">
        <f t="shared" si="25"/>
        <v>0.04</v>
      </c>
    </row>
    <row r="17" spans="1:36" ht="12.95" customHeight="1" x14ac:dyDescent="0.15">
      <c r="A17" s="59">
        <v>774</v>
      </c>
      <c r="B17" s="77" t="s">
        <v>165</v>
      </c>
      <c r="C17" s="77"/>
      <c r="D17" s="59">
        <v>12</v>
      </c>
      <c r="E17" s="59">
        <v>7</v>
      </c>
      <c r="F17" s="4">
        <f t="shared" si="0"/>
        <v>0.04</v>
      </c>
      <c r="G17" s="5" t="s">
        <v>196</v>
      </c>
      <c r="H17" s="69" t="s">
        <v>56</v>
      </c>
      <c r="I17" s="59"/>
      <c r="J17" s="1" t="s">
        <v>15</v>
      </c>
      <c r="K17" s="60">
        <f t="shared" si="1"/>
        <v>0.04</v>
      </c>
      <c r="L17" s="60">
        <f t="shared" si="2"/>
        <v>0.04</v>
      </c>
      <c r="M17" s="60">
        <f t="shared" si="3"/>
        <v>0.04</v>
      </c>
      <c r="N17" s="60">
        <f t="shared" si="4"/>
        <v>0.04</v>
      </c>
      <c r="O17" s="60">
        <f t="shared" si="5"/>
        <v>0.05</v>
      </c>
      <c r="P17" s="60">
        <f t="shared" si="26"/>
        <v>0.04</v>
      </c>
      <c r="Q17" s="60">
        <f t="shared" si="6"/>
        <v>0.04</v>
      </c>
      <c r="R17" s="60">
        <f t="shared" si="7"/>
        <v>0.04</v>
      </c>
      <c r="S17" s="60">
        <f t="shared" si="8"/>
        <v>0.04</v>
      </c>
      <c r="T17" s="60">
        <f t="shared" si="9"/>
        <v>0.04</v>
      </c>
      <c r="U17" s="60">
        <f t="shared" si="10"/>
        <v>0.04</v>
      </c>
      <c r="V17" s="60">
        <f t="shared" si="11"/>
        <v>0.04</v>
      </c>
      <c r="W17" s="60">
        <f t="shared" si="12"/>
        <v>0.04</v>
      </c>
      <c r="X17" s="60">
        <f t="shared" si="13"/>
        <v>0.04</v>
      </c>
      <c r="Y17" s="60">
        <f t="shared" si="14"/>
        <v>0.04</v>
      </c>
      <c r="Z17" s="60">
        <f t="shared" si="15"/>
        <v>0.04</v>
      </c>
      <c r="AA17" s="60">
        <f t="shared" si="16"/>
        <v>0.04</v>
      </c>
      <c r="AB17" s="60">
        <f t="shared" si="17"/>
        <v>0.04</v>
      </c>
      <c r="AC17" s="60">
        <f t="shared" si="18"/>
        <v>0.04</v>
      </c>
      <c r="AD17" s="60">
        <f t="shared" si="19"/>
        <v>0.05</v>
      </c>
      <c r="AE17" s="60">
        <f t="shared" si="20"/>
        <v>0.04</v>
      </c>
      <c r="AF17" s="60">
        <f t="shared" si="21"/>
        <v>0.04</v>
      </c>
      <c r="AG17" s="60">
        <f t="shared" si="22"/>
        <v>0.04</v>
      </c>
      <c r="AH17" s="60">
        <f t="shared" si="23"/>
        <v>0.04</v>
      </c>
      <c r="AI17" s="60">
        <f t="shared" si="24"/>
        <v>0.04</v>
      </c>
      <c r="AJ17" s="60">
        <f t="shared" si="25"/>
        <v>0.04</v>
      </c>
    </row>
    <row r="18" spans="1:36" ht="12.95" customHeight="1" x14ac:dyDescent="0.15">
      <c r="A18" s="59">
        <v>775</v>
      </c>
      <c r="B18" s="77" t="s">
        <v>166</v>
      </c>
      <c r="C18" s="77"/>
      <c r="D18" s="59">
        <v>8</v>
      </c>
      <c r="E18" s="59">
        <v>5</v>
      </c>
      <c r="F18" s="4">
        <f t="shared" si="0"/>
        <v>0.01</v>
      </c>
      <c r="G18" s="5" t="s">
        <v>196</v>
      </c>
      <c r="H18" s="69" t="s">
        <v>56</v>
      </c>
      <c r="I18" s="59"/>
      <c r="J18" s="1" t="s">
        <v>15</v>
      </c>
      <c r="K18" s="60">
        <f t="shared" si="1"/>
        <v>0.01</v>
      </c>
      <c r="L18" s="60">
        <f t="shared" si="2"/>
        <v>0.01</v>
      </c>
      <c r="M18" s="60">
        <f t="shared" si="3"/>
        <v>0.01</v>
      </c>
      <c r="N18" s="60">
        <f t="shared" si="4"/>
        <v>0.01</v>
      </c>
      <c r="O18" s="60">
        <f t="shared" si="5"/>
        <v>0.02</v>
      </c>
      <c r="P18" s="60">
        <f t="shared" si="26"/>
        <v>0.01</v>
      </c>
      <c r="Q18" s="60">
        <f t="shared" si="6"/>
        <v>0.01</v>
      </c>
      <c r="R18" s="60">
        <f t="shared" si="7"/>
        <v>0.01</v>
      </c>
      <c r="S18" s="60">
        <f t="shared" si="8"/>
        <v>0.01</v>
      </c>
      <c r="T18" s="60">
        <f t="shared" si="9"/>
        <v>0.01</v>
      </c>
      <c r="U18" s="60">
        <f t="shared" si="10"/>
        <v>0.01</v>
      </c>
      <c r="V18" s="60">
        <f t="shared" si="11"/>
        <v>0.01</v>
      </c>
      <c r="W18" s="60">
        <f t="shared" si="12"/>
        <v>0.02</v>
      </c>
      <c r="X18" s="60">
        <f t="shared" si="13"/>
        <v>0.01</v>
      </c>
      <c r="Y18" s="60">
        <f t="shared" si="14"/>
        <v>0.01</v>
      </c>
      <c r="Z18" s="60">
        <f t="shared" si="15"/>
        <v>0.01</v>
      </c>
      <c r="AA18" s="60">
        <f t="shared" si="16"/>
        <v>0.01</v>
      </c>
      <c r="AB18" s="60">
        <f t="shared" si="17"/>
        <v>0.01</v>
      </c>
      <c r="AC18" s="60">
        <f t="shared" si="18"/>
        <v>0.01</v>
      </c>
      <c r="AD18" s="60">
        <f t="shared" si="19"/>
        <v>0.02</v>
      </c>
      <c r="AE18" s="60">
        <f t="shared" si="20"/>
        <v>0.01</v>
      </c>
      <c r="AF18" s="60">
        <f t="shared" si="21"/>
        <v>0.01</v>
      </c>
      <c r="AG18" s="60">
        <f t="shared" si="22"/>
        <v>0.01</v>
      </c>
      <c r="AH18" s="60">
        <f t="shared" si="23"/>
        <v>0.01</v>
      </c>
      <c r="AI18" s="60">
        <f t="shared" si="24"/>
        <v>0.02</v>
      </c>
      <c r="AJ18" s="60">
        <f t="shared" si="25"/>
        <v>0.01</v>
      </c>
    </row>
    <row r="19" spans="1:36" ht="12.95" customHeight="1" x14ac:dyDescent="0.15">
      <c r="A19" s="59">
        <v>776</v>
      </c>
      <c r="B19" s="77" t="s">
        <v>166</v>
      </c>
      <c r="C19" s="77"/>
      <c r="D19" s="59">
        <v>8</v>
      </c>
      <c r="E19" s="59">
        <v>6</v>
      </c>
      <c r="F19" s="4">
        <f t="shared" si="0"/>
        <v>0.02</v>
      </c>
      <c r="G19" s="5" t="s">
        <v>197</v>
      </c>
      <c r="H19" s="69" t="s">
        <v>56</v>
      </c>
      <c r="I19" s="59"/>
      <c r="J19" s="1" t="s">
        <v>15</v>
      </c>
      <c r="K19" s="60">
        <f t="shared" si="1"/>
        <v>0.02</v>
      </c>
      <c r="L19" s="60">
        <f t="shared" si="2"/>
        <v>0.02</v>
      </c>
      <c r="M19" s="60">
        <f t="shared" si="3"/>
        <v>0.02</v>
      </c>
      <c r="N19" s="60">
        <f t="shared" si="4"/>
        <v>0.02</v>
      </c>
      <c r="O19" s="60">
        <f t="shared" si="5"/>
        <v>0.02</v>
      </c>
      <c r="P19" s="60">
        <f t="shared" si="26"/>
        <v>0.02</v>
      </c>
      <c r="Q19" s="60">
        <f t="shared" si="6"/>
        <v>0.02</v>
      </c>
      <c r="R19" s="60">
        <f t="shared" si="7"/>
        <v>0.02</v>
      </c>
      <c r="S19" s="60">
        <f t="shared" si="8"/>
        <v>0.02</v>
      </c>
      <c r="T19" s="60">
        <f t="shared" si="9"/>
        <v>0.01</v>
      </c>
      <c r="U19" s="60">
        <f t="shared" si="10"/>
        <v>0.02</v>
      </c>
      <c r="V19" s="60">
        <f t="shared" si="11"/>
        <v>0.02</v>
      </c>
      <c r="W19" s="60">
        <f t="shared" si="12"/>
        <v>0.02</v>
      </c>
      <c r="X19" s="60">
        <f t="shared" si="13"/>
        <v>0.02</v>
      </c>
      <c r="Y19" s="60">
        <f t="shared" si="14"/>
        <v>0.01</v>
      </c>
      <c r="Z19" s="60">
        <f t="shared" si="15"/>
        <v>0.02</v>
      </c>
      <c r="AA19" s="60">
        <f t="shared" si="16"/>
        <v>0.02</v>
      </c>
      <c r="AB19" s="60">
        <f t="shared" si="17"/>
        <v>0.02</v>
      </c>
      <c r="AC19" s="60">
        <f t="shared" si="18"/>
        <v>0.02</v>
      </c>
      <c r="AD19" s="60">
        <f t="shared" si="19"/>
        <v>0.02</v>
      </c>
      <c r="AE19" s="60">
        <f t="shared" si="20"/>
        <v>0.01</v>
      </c>
      <c r="AF19" s="60">
        <f t="shared" si="21"/>
        <v>0.02</v>
      </c>
      <c r="AG19" s="60">
        <f t="shared" si="22"/>
        <v>0.02</v>
      </c>
      <c r="AH19" s="60">
        <f t="shared" si="23"/>
        <v>0.02</v>
      </c>
      <c r="AI19" s="60">
        <f t="shared" si="24"/>
        <v>0.02</v>
      </c>
      <c r="AJ19" s="60">
        <f t="shared" si="25"/>
        <v>0.02</v>
      </c>
    </row>
    <row r="20" spans="1:36" ht="12.95" customHeight="1" x14ac:dyDescent="0.15">
      <c r="A20" s="59">
        <v>777</v>
      </c>
      <c r="B20" s="77" t="s">
        <v>166</v>
      </c>
      <c r="C20" s="77"/>
      <c r="D20" s="59">
        <v>6</v>
      </c>
      <c r="E20" s="59">
        <v>6</v>
      </c>
      <c r="F20" s="4">
        <f t="shared" si="0"/>
        <v>0.01</v>
      </c>
      <c r="G20" s="5" t="s">
        <v>198</v>
      </c>
      <c r="H20" s="69" t="s">
        <v>56</v>
      </c>
      <c r="I20" s="59"/>
      <c r="J20" s="1" t="s">
        <v>15</v>
      </c>
      <c r="K20" s="60">
        <f t="shared" si="1"/>
        <v>0.01</v>
      </c>
      <c r="L20" s="60">
        <f t="shared" si="2"/>
        <v>0.01</v>
      </c>
      <c r="M20" s="60">
        <f t="shared" si="3"/>
        <v>0.01</v>
      </c>
      <c r="N20" s="60">
        <f t="shared" si="4"/>
        <v>0.01</v>
      </c>
      <c r="O20" s="60">
        <f t="shared" si="5"/>
        <v>0.01</v>
      </c>
      <c r="P20" s="60">
        <f t="shared" si="26"/>
        <v>0.01</v>
      </c>
      <c r="Q20" s="60">
        <f t="shared" si="6"/>
        <v>0.01</v>
      </c>
      <c r="R20" s="60">
        <f t="shared" si="7"/>
        <v>0.01</v>
      </c>
      <c r="S20" s="60">
        <f t="shared" si="8"/>
        <v>0.01</v>
      </c>
      <c r="T20" s="60">
        <f t="shared" si="9"/>
        <v>0.01</v>
      </c>
      <c r="U20" s="60">
        <f t="shared" si="10"/>
        <v>0.01</v>
      </c>
      <c r="V20" s="60">
        <f t="shared" si="11"/>
        <v>0.01</v>
      </c>
      <c r="W20" s="60">
        <f t="shared" si="12"/>
        <v>0.01</v>
      </c>
      <c r="X20" s="60">
        <f t="shared" si="13"/>
        <v>0.01</v>
      </c>
      <c r="Y20" s="60">
        <f t="shared" si="14"/>
        <v>0.01</v>
      </c>
      <c r="Z20" s="60">
        <f t="shared" si="15"/>
        <v>0.01</v>
      </c>
      <c r="AA20" s="60">
        <f t="shared" si="16"/>
        <v>0.01</v>
      </c>
      <c r="AB20" s="60">
        <f t="shared" si="17"/>
        <v>0.01</v>
      </c>
      <c r="AC20" s="60">
        <f t="shared" si="18"/>
        <v>0.01</v>
      </c>
      <c r="AD20" s="60">
        <f t="shared" si="19"/>
        <v>0.01</v>
      </c>
      <c r="AE20" s="60">
        <f t="shared" si="20"/>
        <v>0.01</v>
      </c>
      <c r="AF20" s="60">
        <f t="shared" si="21"/>
        <v>0.01</v>
      </c>
      <c r="AG20" s="60">
        <f t="shared" si="22"/>
        <v>0.01</v>
      </c>
      <c r="AH20" s="60">
        <f t="shared" si="23"/>
        <v>0.01</v>
      </c>
      <c r="AI20" s="60">
        <f t="shared" si="24"/>
        <v>0.01</v>
      </c>
      <c r="AJ20" s="60">
        <f t="shared" si="25"/>
        <v>0.01</v>
      </c>
    </row>
    <row r="21" spans="1:36" ht="12.95" customHeight="1" x14ac:dyDescent="0.15">
      <c r="A21" s="59">
        <v>778</v>
      </c>
      <c r="B21" s="77" t="s">
        <v>166</v>
      </c>
      <c r="C21" s="77"/>
      <c r="D21" s="59">
        <v>8</v>
      </c>
      <c r="E21" s="59">
        <v>7</v>
      </c>
      <c r="F21" s="4">
        <f t="shared" si="0"/>
        <v>0.02</v>
      </c>
      <c r="G21" s="5" t="s">
        <v>198</v>
      </c>
      <c r="H21" s="69" t="s">
        <v>56</v>
      </c>
      <c r="I21" s="59"/>
      <c r="J21" s="1" t="s">
        <v>15</v>
      </c>
      <c r="K21" s="60">
        <f t="shared" si="1"/>
        <v>0.02</v>
      </c>
      <c r="L21" s="60">
        <f t="shared" si="2"/>
        <v>0.02</v>
      </c>
      <c r="M21" s="60">
        <f t="shared" si="3"/>
        <v>0.02</v>
      </c>
      <c r="N21" s="60">
        <f t="shared" si="4"/>
        <v>0.02</v>
      </c>
      <c r="O21" s="60">
        <f t="shared" si="5"/>
        <v>0.02</v>
      </c>
      <c r="P21" s="60">
        <f t="shared" si="26"/>
        <v>0.02</v>
      </c>
      <c r="Q21" s="60">
        <f t="shared" si="6"/>
        <v>0.02</v>
      </c>
      <c r="R21" s="60">
        <f t="shared" si="7"/>
        <v>0.02</v>
      </c>
      <c r="S21" s="60">
        <f t="shared" si="8"/>
        <v>0.02</v>
      </c>
      <c r="T21" s="60">
        <f t="shared" si="9"/>
        <v>0.02</v>
      </c>
      <c r="U21" s="60">
        <f t="shared" si="10"/>
        <v>0.02</v>
      </c>
      <c r="V21" s="60">
        <f t="shared" si="11"/>
        <v>0.02</v>
      </c>
      <c r="W21" s="60">
        <f t="shared" si="12"/>
        <v>0.02</v>
      </c>
      <c r="X21" s="60">
        <f t="shared" si="13"/>
        <v>0.02</v>
      </c>
      <c r="Y21" s="60">
        <f t="shared" si="14"/>
        <v>0.02</v>
      </c>
      <c r="Z21" s="60">
        <f t="shared" si="15"/>
        <v>0.02</v>
      </c>
      <c r="AA21" s="60">
        <f t="shared" si="16"/>
        <v>0.02</v>
      </c>
      <c r="AB21" s="60">
        <f t="shared" si="17"/>
        <v>0.02</v>
      </c>
      <c r="AC21" s="60">
        <f t="shared" si="18"/>
        <v>0.02</v>
      </c>
      <c r="AD21" s="60">
        <f t="shared" si="19"/>
        <v>0.03</v>
      </c>
      <c r="AE21" s="60">
        <f t="shared" si="20"/>
        <v>0.02</v>
      </c>
      <c r="AF21" s="60">
        <f t="shared" si="21"/>
        <v>0.02</v>
      </c>
      <c r="AG21" s="60">
        <f t="shared" si="22"/>
        <v>0.02</v>
      </c>
      <c r="AH21" s="60">
        <f t="shared" si="23"/>
        <v>0.02</v>
      </c>
      <c r="AI21" s="60">
        <f t="shared" si="24"/>
        <v>0.02</v>
      </c>
      <c r="AJ21" s="60">
        <f t="shared" si="25"/>
        <v>0.02</v>
      </c>
    </row>
    <row r="22" spans="1:36" ht="12.95" customHeight="1" x14ac:dyDescent="0.15">
      <c r="A22" s="59">
        <v>779</v>
      </c>
      <c r="B22" s="77" t="s">
        <v>89</v>
      </c>
      <c r="C22" s="77"/>
      <c r="D22" s="59">
        <v>6</v>
      </c>
      <c r="E22" s="59">
        <v>7</v>
      </c>
      <c r="F22" s="4">
        <f t="shared" si="0"/>
        <v>0.01</v>
      </c>
      <c r="G22" s="5" t="s">
        <v>196</v>
      </c>
      <c r="H22" s="69" t="s">
        <v>56</v>
      </c>
      <c r="I22" s="59"/>
      <c r="J22" s="1" t="s">
        <v>15</v>
      </c>
      <c r="K22" s="60">
        <f t="shared" si="1"/>
        <v>0.01</v>
      </c>
      <c r="L22" s="60">
        <f t="shared" si="2"/>
        <v>0.01</v>
      </c>
      <c r="M22" s="60">
        <f t="shared" si="3"/>
        <v>0.01</v>
      </c>
      <c r="N22" s="60">
        <f t="shared" si="4"/>
        <v>0.01</v>
      </c>
      <c r="O22" s="60">
        <f t="shared" si="5"/>
        <v>0.01</v>
      </c>
      <c r="P22" s="60">
        <f t="shared" si="26"/>
        <v>0.01</v>
      </c>
      <c r="Q22" s="60">
        <f t="shared" si="6"/>
        <v>0.01</v>
      </c>
      <c r="R22" s="60">
        <f t="shared" si="7"/>
        <v>0.01</v>
      </c>
      <c r="S22" s="60">
        <f t="shared" si="8"/>
        <v>0.01</v>
      </c>
      <c r="T22" s="60">
        <f t="shared" si="9"/>
        <v>0.01</v>
      </c>
      <c r="U22" s="60">
        <f t="shared" si="10"/>
        <v>0.01</v>
      </c>
      <c r="V22" s="60">
        <f t="shared" si="11"/>
        <v>0.01</v>
      </c>
      <c r="W22" s="60">
        <f t="shared" si="12"/>
        <v>0.01</v>
      </c>
      <c r="X22" s="60">
        <f t="shared" si="13"/>
        <v>0.01</v>
      </c>
      <c r="Y22" s="60">
        <f t="shared" si="14"/>
        <v>0.01</v>
      </c>
      <c r="Z22" s="60">
        <f t="shared" si="15"/>
        <v>0.01</v>
      </c>
      <c r="AA22" s="60">
        <f t="shared" si="16"/>
        <v>0.01</v>
      </c>
      <c r="AB22" s="60">
        <f t="shared" si="17"/>
        <v>0.01</v>
      </c>
      <c r="AC22" s="60">
        <f t="shared" si="18"/>
        <v>0.01</v>
      </c>
      <c r="AD22" s="60">
        <f t="shared" si="19"/>
        <v>0.02</v>
      </c>
      <c r="AE22" s="60">
        <f t="shared" si="20"/>
        <v>0.01</v>
      </c>
      <c r="AF22" s="60">
        <f t="shared" si="21"/>
        <v>0.01</v>
      </c>
      <c r="AG22" s="60">
        <f t="shared" si="22"/>
        <v>0.01</v>
      </c>
      <c r="AH22" s="60">
        <f t="shared" si="23"/>
        <v>0.01</v>
      </c>
      <c r="AI22" s="60">
        <f t="shared" si="24"/>
        <v>0.01</v>
      </c>
      <c r="AJ22" s="60">
        <f t="shared" si="25"/>
        <v>0.01</v>
      </c>
    </row>
    <row r="23" spans="1:36" ht="12.95" customHeight="1" x14ac:dyDescent="0.15">
      <c r="A23" s="59">
        <v>780</v>
      </c>
      <c r="B23" s="77" t="s">
        <v>89</v>
      </c>
      <c r="C23" s="77"/>
      <c r="D23" s="59">
        <v>6</v>
      </c>
      <c r="E23" s="59">
        <v>7</v>
      </c>
      <c r="F23" s="4">
        <f t="shared" si="0"/>
        <v>0.01</v>
      </c>
      <c r="G23" s="5" t="s">
        <v>196</v>
      </c>
      <c r="H23" s="69" t="s">
        <v>56</v>
      </c>
      <c r="I23" s="59"/>
      <c r="J23" s="1" t="s">
        <v>15</v>
      </c>
      <c r="K23" s="60">
        <f t="shared" si="1"/>
        <v>0.01</v>
      </c>
      <c r="L23" s="60">
        <f t="shared" si="2"/>
        <v>0.01</v>
      </c>
      <c r="M23" s="60">
        <f t="shared" si="3"/>
        <v>0.01</v>
      </c>
      <c r="N23" s="60">
        <f t="shared" si="4"/>
        <v>0.01</v>
      </c>
      <c r="O23" s="60">
        <f t="shared" si="5"/>
        <v>0.01</v>
      </c>
      <c r="P23" s="60">
        <f t="shared" si="26"/>
        <v>0.01</v>
      </c>
      <c r="Q23" s="60">
        <f t="shared" si="6"/>
        <v>0.01</v>
      </c>
      <c r="R23" s="60">
        <f t="shared" si="7"/>
        <v>0.01</v>
      </c>
      <c r="S23" s="60">
        <f t="shared" si="8"/>
        <v>0.01</v>
      </c>
      <c r="T23" s="60">
        <f t="shared" si="9"/>
        <v>0.01</v>
      </c>
      <c r="U23" s="60">
        <f t="shared" si="10"/>
        <v>0.01</v>
      </c>
      <c r="V23" s="60">
        <f t="shared" si="11"/>
        <v>0.01</v>
      </c>
      <c r="W23" s="60">
        <f t="shared" si="12"/>
        <v>0.01</v>
      </c>
      <c r="X23" s="60">
        <f t="shared" si="13"/>
        <v>0.01</v>
      </c>
      <c r="Y23" s="60">
        <f t="shared" si="14"/>
        <v>0.01</v>
      </c>
      <c r="Z23" s="60">
        <f t="shared" si="15"/>
        <v>0.01</v>
      </c>
      <c r="AA23" s="60">
        <f t="shared" si="16"/>
        <v>0.01</v>
      </c>
      <c r="AB23" s="60">
        <f t="shared" si="17"/>
        <v>0.01</v>
      </c>
      <c r="AC23" s="60">
        <f t="shared" si="18"/>
        <v>0.01</v>
      </c>
      <c r="AD23" s="60">
        <f t="shared" si="19"/>
        <v>0.02</v>
      </c>
      <c r="AE23" s="60">
        <f t="shared" si="20"/>
        <v>0.01</v>
      </c>
      <c r="AF23" s="60">
        <f t="shared" si="21"/>
        <v>0.01</v>
      </c>
      <c r="AG23" s="60">
        <f t="shared" si="22"/>
        <v>0.01</v>
      </c>
      <c r="AH23" s="60">
        <f t="shared" si="23"/>
        <v>0.01</v>
      </c>
      <c r="AI23" s="60">
        <f t="shared" si="24"/>
        <v>0.01</v>
      </c>
      <c r="AJ23" s="60">
        <f t="shared" si="25"/>
        <v>0.01</v>
      </c>
    </row>
    <row r="24" spans="1:36" ht="12.95" customHeight="1" x14ac:dyDescent="0.15">
      <c r="A24" s="59">
        <v>781</v>
      </c>
      <c r="B24" s="77" t="s">
        <v>89</v>
      </c>
      <c r="C24" s="77"/>
      <c r="D24" s="59">
        <v>6</v>
      </c>
      <c r="E24" s="59">
        <v>7</v>
      </c>
      <c r="F24" s="4">
        <f t="shared" si="0"/>
        <v>0.01</v>
      </c>
      <c r="G24" s="5" t="s">
        <v>196</v>
      </c>
      <c r="H24" s="69" t="s">
        <v>56</v>
      </c>
      <c r="I24" s="59"/>
      <c r="J24" s="1" t="s">
        <v>15</v>
      </c>
      <c r="K24" s="60">
        <f t="shared" si="1"/>
        <v>0.01</v>
      </c>
      <c r="L24" s="60">
        <f t="shared" si="2"/>
        <v>0.01</v>
      </c>
      <c r="M24" s="60">
        <f t="shared" si="3"/>
        <v>0.01</v>
      </c>
      <c r="N24" s="60">
        <f t="shared" si="4"/>
        <v>0.01</v>
      </c>
      <c r="O24" s="60">
        <f t="shared" si="5"/>
        <v>0.01</v>
      </c>
      <c r="P24" s="60">
        <f t="shared" si="26"/>
        <v>0.01</v>
      </c>
      <c r="Q24" s="60">
        <f t="shared" si="6"/>
        <v>0.01</v>
      </c>
      <c r="R24" s="60">
        <f t="shared" si="7"/>
        <v>0.01</v>
      </c>
      <c r="S24" s="60">
        <f t="shared" si="8"/>
        <v>0.01</v>
      </c>
      <c r="T24" s="60">
        <f t="shared" si="9"/>
        <v>0.01</v>
      </c>
      <c r="U24" s="60">
        <f t="shared" si="10"/>
        <v>0.01</v>
      </c>
      <c r="V24" s="60">
        <f t="shared" si="11"/>
        <v>0.01</v>
      </c>
      <c r="W24" s="60">
        <f t="shared" si="12"/>
        <v>0.01</v>
      </c>
      <c r="X24" s="60">
        <f t="shared" si="13"/>
        <v>0.01</v>
      </c>
      <c r="Y24" s="60">
        <f t="shared" si="14"/>
        <v>0.01</v>
      </c>
      <c r="Z24" s="60">
        <f t="shared" si="15"/>
        <v>0.01</v>
      </c>
      <c r="AA24" s="60">
        <f t="shared" si="16"/>
        <v>0.01</v>
      </c>
      <c r="AB24" s="60">
        <f t="shared" si="17"/>
        <v>0.01</v>
      </c>
      <c r="AC24" s="60">
        <f t="shared" si="18"/>
        <v>0.01</v>
      </c>
      <c r="AD24" s="60">
        <f t="shared" si="19"/>
        <v>0.02</v>
      </c>
      <c r="AE24" s="60">
        <f t="shared" si="20"/>
        <v>0.01</v>
      </c>
      <c r="AF24" s="60">
        <f t="shared" si="21"/>
        <v>0.01</v>
      </c>
      <c r="AG24" s="60">
        <f t="shared" si="22"/>
        <v>0.01</v>
      </c>
      <c r="AH24" s="60">
        <f t="shared" si="23"/>
        <v>0.01</v>
      </c>
      <c r="AI24" s="60">
        <f t="shared" si="24"/>
        <v>0.01</v>
      </c>
      <c r="AJ24" s="60">
        <f t="shared" si="25"/>
        <v>0.01</v>
      </c>
    </row>
    <row r="25" spans="1:36" ht="12.95" customHeight="1" x14ac:dyDescent="0.15">
      <c r="A25" s="59"/>
      <c r="B25" s="77"/>
      <c r="C25" s="77"/>
      <c r="D25" s="59"/>
      <c r="E25" s="59"/>
      <c r="F25" s="4" t="str">
        <f t="shared" si="0"/>
        <v/>
      </c>
      <c r="G25" s="5"/>
      <c r="H25" s="59"/>
      <c r="I25" s="59"/>
      <c r="J25" s="1" t="s">
        <v>15</v>
      </c>
      <c r="K25" s="60" t="e">
        <f t="shared" si="1"/>
        <v>#NUM!</v>
      </c>
      <c r="L25" s="60" t="e">
        <f t="shared" si="2"/>
        <v>#NUM!</v>
      </c>
      <c r="M25" s="60" t="e">
        <f t="shared" si="3"/>
        <v>#NUM!</v>
      </c>
      <c r="N25" s="60" t="e">
        <f t="shared" si="4"/>
        <v>#NUM!</v>
      </c>
      <c r="O25" s="60" t="e">
        <f t="shared" si="5"/>
        <v>#NUM!</v>
      </c>
      <c r="P25" s="60" t="e">
        <f t="shared" si="26"/>
        <v>#N/A</v>
      </c>
      <c r="Q25" s="60" t="e">
        <f t="shared" si="6"/>
        <v>#NUM!</v>
      </c>
      <c r="R25" s="60" t="e">
        <f t="shared" si="7"/>
        <v>#NUM!</v>
      </c>
      <c r="S25" s="60" t="e">
        <f t="shared" si="8"/>
        <v>#NUM!</v>
      </c>
      <c r="T25" s="60" t="e">
        <f t="shared" si="9"/>
        <v>#NUM!</v>
      </c>
      <c r="U25" s="60" t="e">
        <f t="shared" si="10"/>
        <v>#N/A</v>
      </c>
      <c r="V25" s="60" t="e">
        <f t="shared" si="11"/>
        <v>#NUM!</v>
      </c>
      <c r="W25" s="60" t="e">
        <f t="shared" si="12"/>
        <v>#NUM!</v>
      </c>
      <c r="X25" s="60" t="e">
        <f t="shared" si="13"/>
        <v>#NUM!</v>
      </c>
      <c r="Y25" s="60" t="e">
        <f t="shared" si="14"/>
        <v>#NUM!</v>
      </c>
      <c r="Z25" s="60" t="e">
        <f t="shared" si="15"/>
        <v>#N/A</v>
      </c>
      <c r="AA25" s="60" t="e">
        <f t="shared" si="16"/>
        <v>#NUM!</v>
      </c>
      <c r="AB25" s="60" t="e">
        <f t="shared" si="17"/>
        <v>#NUM!</v>
      </c>
      <c r="AC25" s="60" t="e">
        <f t="shared" si="18"/>
        <v>#NUM!</v>
      </c>
      <c r="AD25" s="60" t="e">
        <f t="shared" si="19"/>
        <v>#NUM!</v>
      </c>
      <c r="AE25" s="60" t="e">
        <f t="shared" si="20"/>
        <v>#NUM!</v>
      </c>
      <c r="AF25" s="60" t="e">
        <f t="shared" si="21"/>
        <v>#N/A</v>
      </c>
      <c r="AG25" s="60" t="e">
        <f t="shared" si="22"/>
        <v>#NUM!</v>
      </c>
      <c r="AH25" s="60" t="e">
        <f t="shared" si="23"/>
        <v>#NUM!</v>
      </c>
      <c r="AI25" s="60" t="e">
        <f t="shared" si="24"/>
        <v>#NUM!</v>
      </c>
      <c r="AJ25" s="60" t="e">
        <f t="shared" si="25"/>
        <v>#N/A</v>
      </c>
    </row>
    <row r="26" spans="1:36" ht="12.95" customHeight="1" x14ac:dyDescent="0.15">
      <c r="A26" s="59"/>
      <c r="B26" s="77"/>
      <c r="C26" s="77"/>
      <c r="D26" s="59"/>
      <c r="E26" s="59"/>
      <c r="F26" s="4" t="str">
        <f t="shared" si="0"/>
        <v/>
      </c>
      <c r="G26" s="5"/>
      <c r="H26" s="59"/>
      <c r="I26" s="59"/>
      <c r="J26" s="1" t="s">
        <v>15</v>
      </c>
      <c r="K26" s="60" t="e">
        <f t="shared" si="1"/>
        <v>#NUM!</v>
      </c>
      <c r="L26" s="60" t="e">
        <f t="shared" si="2"/>
        <v>#NUM!</v>
      </c>
      <c r="M26" s="60" t="e">
        <f t="shared" si="3"/>
        <v>#NUM!</v>
      </c>
      <c r="N26" s="60" t="e">
        <f t="shared" si="4"/>
        <v>#NUM!</v>
      </c>
      <c r="O26" s="60" t="e">
        <f t="shared" si="5"/>
        <v>#NUM!</v>
      </c>
      <c r="P26" s="60" t="e">
        <f t="shared" si="26"/>
        <v>#N/A</v>
      </c>
      <c r="Q26" s="60" t="e">
        <f t="shared" si="6"/>
        <v>#NUM!</v>
      </c>
      <c r="R26" s="60" t="e">
        <f t="shared" si="7"/>
        <v>#NUM!</v>
      </c>
      <c r="S26" s="60" t="e">
        <f t="shared" si="8"/>
        <v>#NUM!</v>
      </c>
      <c r="T26" s="60" t="e">
        <f t="shared" si="9"/>
        <v>#NUM!</v>
      </c>
      <c r="U26" s="60" t="e">
        <f t="shared" si="10"/>
        <v>#N/A</v>
      </c>
      <c r="V26" s="60" t="e">
        <f t="shared" si="11"/>
        <v>#NUM!</v>
      </c>
      <c r="W26" s="60" t="e">
        <f t="shared" si="12"/>
        <v>#NUM!</v>
      </c>
      <c r="X26" s="60" t="e">
        <f t="shared" si="13"/>
        <v>#NUM!</v>
      </c>
      <c r="Y26" s="60" t="e">
        <f t="shared" si="14"/>
        <v>#NUM!</v>
      </c>
      <c r="Z26" s="60" t="e">
        <f t="shared" si="15"/>
        <v>#N/A</v>
      </c>
      <c r="AA26" s="60" t="e">
        <f t="shared" si="16"/>
        <v>#NUM!</v>
      </c>
      <c r="AB26" s="60" t="e">
        <f t="shared" si="17"/>
        <v>#NUM!</v>
      </c>
      <c r="AC26" s="60" t="e">
        <f t="shared" si="18"/>
        <v>#NUM!</v>
      </c>
      <c r="AD26" s="60" t="e">
        <f t="shared" si="19"/>
        <v>#NUM!</v>
      </c>
      <c r="AE26" s="60" t="e">
        <f t="shared" si="20"/>
        <v>#NUM!</v>
      </c>
      <c r="AF26" s="60" t="e">
        <f t="shared" si="21"/>
        <v>#N/A</v>
      </c>
      <c r="AG26" s="60" t="e">
        <f t="shared" si="22"/>
        <v>#NUM!</v>
      </c>
      <c r="AH26" s="60" t="e">
        <f t="shared" si="23"/>
        <v>#NUM!</v>
      </c>
      <c r="AI26" s="60" t="e">
        <f t="shared" si="24"/>
        <v>#NUM!</v>
      </c>
      <c r="AJ26" s="60" t="e">
        <f t="shared" si="25"/>
        <v>#N/A</v>
      </c>
    </row>
    <row r="27" spans="1:36" ht="12.95" customHeight="1" x14ac:dyDescent="0.15">
      <c r="A27" s="59"/>
      <c r="B27" s="77"/>
      <c r="C27" s="77"/>
      <c r="D27" s="59"/>
      <c r="E27" s="59"/>
      <c r="F27" s="4" t="str">
        <f t="shared" si="0"/>
        <v/>
      </c>
      <c r="G27" s="47"/>
      <c r="H27" s="59"/>
      <c r="I27" s="59"/>
      <c r="J27" s="1" t="s">
        <v>15</v>
      </c>
      <c r="K27" s="60" t="e">
        <f t="shared" si="1"/>
        <v>#NUM!</v>
      </c>
      <c r="L27" s="60" t="e">
        <f t="shared" si="2"/>
        <v>#NUM!</v>
      </c>
      <c r="M27" s="60" t="e">
        <f t="shared" si="3"/>
        <v>#NUM!</v>
      </c>
      <c r="N27" s="60" t="e">
        <f t="shared" si="4"/>
        <v>#NUM!</v>
      </c>
      <c r="O27" s="60" t="e">
        <f t="shared" si="5"/>
        <v>#NUM!</v>
      </c>
      <c r="P27" s="60" t="e">
        <f t="shared" si="26"/>
        <v>#N/A</v>
      </c>
      <c r="Q27" s="60" t="e">
        <f t="shared" si="6"/>
        <v>#NUM!</v>
      </c>
      <c r="R27" s="60" t="e">
        <f t="shared" si="7"/>
        <v>#NUM!</v>
      </c>
      <c r="S27" s="60" t="e">
        <f t="shared" si="8"/>
        <v>#NUM!</v>
      </c>
      <c r="T27" s="60" t="e">
        <f t="shared" si="9"/>
        <v>#NUM!</v>
      </c>
      <c r="U27" s="60" t="e">
        <f t="shared" si="10"/>
        <v>#N/A</v>
      </c>
      <c r="V27" s="60" t="e">
        <f t="shared" si="11"/>
        <v>#NUM!</v>
      </c>
      <c r="W27" s="60" t="e">
        <f t="shared" si="12"/>
        <v>#NUM!</v>
      </c>
      <c r="X27" s="60" t="e">
        <f t="shared" si="13"/>
        <v>#NUM!</v>
      </c>
      <c r="Y27" s="60" t="e">
        <f t="shared" si="14"/>
        <v>#NUM!</v>
      </c>
      <c r="Z27" s="60" t="e">
        <f t="shared" si="15"/>
        <v>#N/A</v>
      </c>
      <c r="AA27" s="60" t="e">
        <f t="shared" si="16"/>
        <v>#NUM!</v>
      </c>
      <c r="AB27" s="60" t="e">
        <f t="shared" si="17"/>
        <v>#NUM!</v>
      </c>
      <c r="AC27" s="60" t="e">
        <f t="shared" si="18"/>
        <v>#NUM!</v>
      </c>
      <c r="AD27" s="60" t="e">
        <f t="shared" si="19"/>
        <v>#NUM!</v>
      </c>
      <c r="AE27" s="60" t="e">
        <f t="shared" si="20"/>
        <v>#NUM!</v>
      </c>
      <c r="AF27" s="60" t="e">
        <f t="shared" si="21"/>
        <v>#N/A</v>
      </c>
      <c r="AG27" s="60" t="e">
        <f t="shared" si="22"/>
        <v>#NUM!</v>
      </c>
      <c r="AH27" s="60" t="e">
        <f t="shared" si="23"/>
        <v>#NUM!</v>
      </c>
      <c r="AI27" s="60" t="e">
        <f t="shared" si="24"/>
        <v>#NUM!</v>
      </c>
      <c r="AJ27" s="60" t="e">
        <f t="shared" si="25"/>
        <v>#N/A</v>
      </c>
    </row>
    <row r="28" spans="1:36" ht="12.95" customHeight="1" x14ac:dyDescent="0.15">
      <c r="A28" s="59"/>
      <c r="B28" s="77"/>
      <c r="C28" s="77"/>
      <c r="D28" s="59"/>
      <c r="E28" s="59"/>
      <c r="F28" s="4" t="str">
        <f t="shared" si="0"/>
        <v/>
      </c>
      <c r="G28" s="47"/>
      <c r="H28" s="59"/>
      <c r="I28" s="59"/>
      <c r="J28" s="1" t="s">
        <v>15</v>
      </c>
      <c r="K28" s="60" t="e">
        <f t="shared" si="1"/>
        <v>#NUM!</v>
      </c>
      <c r="L28" s="60" t="e">
        <f t="shared" si="2"/>
        <v>#NUM!</v>
      </c>
      <c r="M28" s="60" t="e">
        <f t="shared" si="3"/>
        <v>#NUM!</v>
      </c>
      <c r="N28" s="8" t="e">
        <f t="shared" si="4"/>
        <v>#NUM!</v>
      </c>
      <c r="O28" s="60" t="e">
        <f t="shared" si="5"/>
        <v>#NUM!</v>
      </c>
      <c r="P28" s="60" t="e">
        <f t="shared" si="26"/>
        <v>#N/A</v>
      </c>
      <c r="Q28" s="60" t="e">
        <f t="shared" si="6"/>
        <v>#NUM!</v>
      </c>
      <c r="R28" s="60" t="e">
        <f t="shared" si="7"/>
        <v>#NUM!</v>
      </c>
      <c r="S28" s="60" t="e">
        <f t="shared" si="8"/>
        <v>#NUM!</v>
      </c>
      <c r="T28" s="60" t="e">
        <f t="shared" si="9"/>
        <v>#NUM!</v>
      </c>
      <c r="U28" s="60" t="e">
        <f t="shared" si="10"/>
        <v>#N/A</v>
      </c>
      <c r="V28" s="60" t="e">
        <f t="shared" si="11"/>
        <v>#NUM!</v>
      </c>
      <c r="W28" s="60" t="e">
        <f t="shared" si="12"/>
        <v>#NUM!</v>
      </c>
      <c r="X28" s="60" t="e">
        <f t="shared" si="13"/>
        <v>#NUM!</v>
      </c>
      <c r="Y28" s="60" t="e">
        <f t="shared" si="14"/>
        <v>#NUM!</v>
      </c>
      <c r="Z28" s="60" t="e">
        <f t="shared" si="15"/>
        <v>#N/A</v>
      </c>
      <c r="AA28" s="60" t="e">
        <f t="shared" si="16"/>
        <v>#NUM!</v>
      </c>
      <c r="AB28" s="60" t="e">
        <f t="shared" si="17"/>
        <v>#NUM!</v>
      </c>
      <c r="AC28" s="60" t="e">
        <f t="shared" si="18"/>
        <v>#NUM!</v>
      </c>
      <c r="AD28" s="60" t="e">
        <f t="shared" si="19"/>
        <v>#NUM!</v>
      </c>
      <c r="AE28" s="60" t="e">
        <f t="shared" si="20"/>
        <v>#NUM!</v>
      </c>
      <c r="AF28" s="60" t="e">
        <f t="shared" si="21"/>
        <v>#N/A</v>
      </c>
      <c r="AG28" s="60" t="e">
        <f t="shared" si="22"/>
        <v>#NUM!</v>
      </c>
      <c r="AH28" s="60" t="e">
        <f t="shared" si="23"/>
        <v>#NUM!</v>
      </c>
      <c r="AI28" s="60" t="e">
        <f t="shared" si="24"/>
        <v>#NUM!</v>
      </c>
      <c r="AJ28" s="60" t="e">
        <f t="shared" si="25"/>
        <v>#N/A</v>
      </c>
    </row>
    <row r="29" spans="1:36" ht="12.95" customHeight="1" x14ac:dyDescent="0.15">
      <c r="A29" s="59"/>
      <c r="B29" s="77"/>
      <c r="C29" s="77"/>
      <c r="D29" s="59"/>
      <c r="E29" s="59"/>
      <c r="F29" s="4" t="str">
        <f t="shared" si="0"/>
        <v/>
      </c>
      <c r="G29" s="47"/>
      <c r="H29" s="59"/>
      <c r="I29" s="59"/>
      <c r="J29" s="1" t="s">
        <v>15</v>
      </c>
      <c r="K29" s="60" t="e">
        <f t="shared" si="1"/>
        <v>#NUM!</v>
      </c>
      <c r="L29" s="60" t="e">
        <f t="shared" si="2"/>
        <v>#NUM!</v>
      </c>
      <c r="M29" s="60" t="e">
        <f t="shared" si="3"/>
        <v>#NUM!</v>
      </c>
      <c r="N29" s="60" t="e">
        <f t="shared" si="4"/>
        <v>#NUM!</v>
      </c>
      <c r="O29" s="60" t="e">
        <f t="shared" si="5"/>
        <v>#NUM!</v>
      </c>
      <c r="P29" s="60" t="e">
        <f t="shared" si="26"/>
        <v>#N/A</v>
      </c>
      <c r="Q29" s="60" t="e">
        <f t="shared" si="6"/>
        <v>#NUM!</v>
      </c>
      <c r="R29" s="60" t="e">
        <f t="shared" si="7"/>
        <v>#NUM!</v>
      </c>
      <c r="S29" s="60" t="e">
        <f t="shared" si="8"/>
        <v>#NUM!</v>
      </c>
      <c r="T29" s="60" t="e">
        <f t="shared" si="9"/>
        <v>#NUM!</v>
      </c>
      <c r="U29" s="60" t="e">
        <f t="shared" si="10"/>
        <v>#N/A</v>
      </c>
      <c r="V29" s="60" t="e">
        <f t="shared" si="11"/>
        <v>#NUM!</v>
      </c>
      <c r="W29" s="60" t="e">
        <f t="shared" si="12"/>
        <v>#NUM!</v>
      </c>
      <c r="X29" s="60" t="e">
        <f t="shared" si="13"/>
        <v>#NUM!</v>
      </c>
      <c r="Y29" s="60" t="e">
        <f t="shared" si="14"/>
        <v>#NUM!</v>
      </c>
      <c r="Z29" s="60" t="e">
        <f t="shared" si="15"/>
        <v>#N/A</v>
      </c>
      <c r="AA29" s="60" t="e">
        <f t="shared" si="16"/>
        <v>#NUM!</v>
      </c>
      <c r="AB29" s="60" t="e">
        <f t="shared" si="17"/>
        <v>#NUM!</v>
      </c>
      <c r="AC29" s="60" t="e">
        <f t="shared" si="18"/>
        <v>#NUM!</v>
      </c>
      <c r="AD29" s="60" t="e">
        <f t="shared" si="19"/>
        <v>#NUM!</v>
      </c>
      <c r="AE29" s="60" t="e">
        <f t="shared" si="20"/>
        <v>#NUM!</v>
      </c>
      <c r="AF29" s="60" t="e">
        <f t="shared" si="21"/>
        <v>#N/A</v>
      </c>
      <c r="AG29" s="60" t="e">
        <f t="shared" si="22"/>
        <v>#NUM!</v>
      </c>
      <c r="AH29" s="60" t="e">
        <f t="shared" si="23"/>
        <v>#NUM!</v>
      </c>
      <c r="AI29" s="60" t="e">
        <f t="shared" si="24"/>
        <v>#NUM!</v>
      </c>
      <c r="AJ29" s="60" t="e">
        <f t="shared" si="25"/>
        <v>#N/A</v>
      </c>
    </row>
    <row r="30" spans="1:36" ht="12.95" customHeight="1" x14ac:dyDescent="0.15">
      <c r="A30" s="59"/>
      <c r="B30" s="77"/>
      <c r="C30" s="77"/>
      <c r="D30" s="59"/>
      <c r="E30" s="59"/>
      <c r="F30" s="4" t="str">
        <f t="shared" si="0"/>
        <v/>
      </c>
      <c r="G30" s="47"/>
      <c r="H30" s="59"/>
      <c r="I30" s="59"/>
      <c r="J30" s="1" t="s">
        <v>15</v>
      </c>
      <c r="K30" s="60" t="e">
        <f t="shared" si="1"/>
        <v>#NUM!</v>
      </c>
      <c r="L30" s="60" t="e">
        <f t="shared" si="2"/>
        <v>#NUM!</v>
      </c>
      <c r="M30" s="60" t="e">
        <f t="shared" si="3"/>
        <v>#NUM!</v>
      </c>
      <c r="N30" s="60" t="e">
        <f t="shared" si="4"/>
        <v>#NUM!</v>
      </c>
      <c r="O30" s="60" t="e">
        <f t="shared" si="5"/>
        <v>#NUM!</v>
      </c>
      <c r="P30" s="60" t="e">
        <f t="shared" si="26"/>
        <v>#N/A</v>
      </c>
      <c r="Q30" s="60" t="e">
        <f t="shared" si="6"/>
        <v>#NUM!</v>
      </c>
      <c r="R30" s="60" t="e">
        <f t="shared" si="7"/>
        <v>#NUM!</v>
      </c>
      <c r="S30" s="60" t="e">
        <f t="shared" si="8"/>
        <v>#NUM!</v>
      </c>
      <c r="T30" s="60" t="e">
        <f t="shared" si="9"/>
        <v>#NUM!</v>
      </c>
      <c r="U30" s="60" t="e">
        <f t="shared" si="10"/>
        <v>#N/A</v>
      </c>
      <c r="V30" s="60" t="e">
        <f t="shared" si="11"/>
        <v>#NUM!</v>
      </c>
      <c r="W30" s="60" t="e">
        <f t="shared" si="12"/>
        <v>#NUM!</v>
      </c>
      <c r="X30" s="60" t="e">
        <f t="shared" si="13"/>
        <v>#NUM!</v>
      </c>
      <c r="Y30" s="60" t="e">
        <f t="shared" si="14"/>
        <v>#NUM!</v>
      </c>
      <c r="Z30" s="60" t="e">
        <f t="shared" si="15"/>
        <v>#N/A</v>
      </c>
      <c r="AA30" s="60" t="e">
        <f t="shared" si="16"/>
        <v>#NUM!</v>
      </c>
      <c r="AB30" s="60" t="e">
        <f t="shared" si="17"/>
        <v>#NUM!</v>
      </c>
      <c r="AC30" s="60" t="e">
        <f t="shared" si="18"/>
        <v>#NUM!</v>
      </c>
      <c r="AD30" s="60" t="e">
        <f t="shared" si="19"/>
        <v>#NUM!</v>
      </c>
      <c r="AE30" s="60" t="e">
        <f t="shared" si="20"/>
        <v>#NUM!</v>
      </c>
      <c r="AF30" s="60" t="e">
        <f t="shared" si="21"/>
        <v>#N/A</v>
      </c>
      <c r="AG30" s="60" t="e">
        <f t="shared" si="22"/>
        <v>#NUM!</v>
      </c>
      <c r="AH30" s="60" t="e">
        <f t="shared" si="23"/>
        <v>#NUM!</v>
      </c>
      <c r="AI30" s="60" t="e">
        <f t="shared" si="24"/>
        <v>#NUM!</v>
      </c>
      <c r="AJ30" s="60" t="e">
        <f t="shared" si="25"/>
        <v>#N/A</v>
      </c>
    </row>
    <row r="31" spans="1:36" ht="12.95" customHeight="1" x14ac:dyDescent="0.15">
      <c r="A31" s="59"/>
      <c r="B31" s="77"/>
      <c r="C31" s="77"/>
      <c r="D31" s="59"/>
      <c r="E31" s="59"/>
      <c r="F31" s="4" t="str">
        <f t="shared" si="0"/>
        <v/>
      </c>
      <c r="G31" s="47"/>
      <c r="H31" s="59"/>
      <c r="I31" s="59"/>
      <c r="J31" s="1" t="s">
        <v>15</v>
      </c>
      <c r="K31" s="60" t="e">
        <f t="shared" si="1"/>
        <v>#NUM!</v>
      </c>
      <c r="L31" s="60" t="e">
        <f t="shared" si="2"/>
        <v>#NUM!</v>
      </c>
      <c r="M31" s="60" t="e">
        <f t="shared" si="3"/>
        <v>#NUM!</v>
      </c>
      <c r="N31" s="60" t="e">
        <f t="shared" si="4"/>
        <v>#NUM!</v>
      </c>
      <c r="O31" s="60" t="e">
        <f t="shared" si="5"/>
        <v>#NUM!</v>
      </c>
      <c r="P31" s="60" t="e">
        <f t="shared" si="26"/>
        <v>#N/A</v>
      </c>
      <c r="Q31" s="60" t="e">
        <f t="shared" si="6"/>
        <v>#NUM!</v>
      </c>
      <c r="R31" s="60" t="e">
        <f t="shared" si="7"/>
        <v>#NUM!</v>
      </c>
      <c r="S31" s="60" t="e">
        <f t="shared" si="8"/>
        <v>#NUM!</v>
      </c>
      <c r="T31" s="60" t="e">
        <f t="shared" si="9"/>
        <v>#NUM!</v>
      </c>
      <c r="U31" s="60" t="e">
        <f t="shared" si="10"/>
        <v>#N/A</v>
      </c>
      <c r="V31" s="60" t="e">
        <f t="shared" si="11"/>
        <v>#NUM!</v>
      </c>
      <c r="W31" s="60" t="e">
        <f t="shared" si="12"/>
        <v>#NUM!</v>
      </c>
      <c r="X31" s="60" t="e">
        <f t="shared" si="13"/>
        <v>#NUM!</v>
      </c>
      <c r="Y31" s="60" t="e">
        <f t="shared" si="14"/>
        <v>#NUM!</v>
      </c>
      <c r="Z31" s="60" t="e">
        <f t="shared" si="15"/>
        <v>#N/A</v>
      </c>
      <c r="AA31" s="60" t="e">
        <f t="shared" si="16"/>
        <v>#NUM!</v>
      </c>
      <c r="AB31" s="60" t="e">
        <f t="shared" si="17"/>
        <v>#NUM!</v>
      </c>
      <c r="AC31" s="60" t="e">
        <f t="shared" si="18"/>
        <v>#NUM!</v>
      </c>
      <c r="AD31" s="60" t="e">
        <f t="shared" si="19"/>
        <v>#NUM!</v>
      </c>
      <c r="AE31" s="60" t="e">
        <f t="shared" si="20"/>
        <v>#NUM!</v>
      </c>
      <c r="AF31" s="60" t="e">
        <f t="shared" si="21"/>
        <v>#N/A</v>
      </c>
      <c r="AG31" s="60" t="e">
        <f t="shared" si="22"/>
        <v>#NUM!</v>
      </c>
      <c r="AH31" s="60" t="e">
        <f t="shared" si="23"/>
        <v>#NUM!</v>
      </c>
      <c r="AI31" s="60" t="e">
        <f t="shared" si="24"/>
        <v>#NUM!</v>
      </c>
      <c r="AJ31" s="60" t="e">
        <f t="shared" si="25"/>
        <v>#N/A</v>
      </c>
    </row>
    <row r="32" spans="1:36" ht="12.95" customHeight="1" x14ac:dyDescent="0.15">
      <c r="A32" s="59"/>
      <c r="B32" s="77"/>
      <c r="C32" s="77"/>
      <c r="D32" s="59"/>
      <c r="E32" s="59"/>
      <c r="F32" s="4" t="str">
        <f t="shared" si="0"/>
        <v/>
      </c>
      <c r="G32" s="59"/>
      <c r="H32" s="59"/>
      <c r="I32" s="59"/>
      <c r="J32" s="1" t="s">
        <v>15</v>
      </c>
      <c r="K32" s="60" t="e">
        <f t="shared" si="1"/>
        <v>#NUM!</v>
      </c>
      <c r="L32" s="60" t="e">
        <f t="shared" si="2"/>
        <v>#NUM!</v>
      </c>
      <c r="M32" s="60" t="e">
        <f t="shared" si="3"/>
        <v>#NUM!</v>
      </c>
      <c r="N32" s="60" t="e">
        <f t="shared" si="4"/>
        <v>#NUM!</v>
      </c>
      <c r="O32" s="60" t="e">
        <f t="shared" si="5"/>
        <v>#NUM!</v>
      </c>
      <c r="P32" s="60" t="e">
        <f t="shared" si="26"/>
        <v>#N/A</v>
      </c>
      <c r="Q32" s="60" t="e">
        <f t="shared" si="6"/>
        <v>#NUM!</v>
      </c>
      <c r="R32" s="60" t="e">
        <f t="shared" si="7"/>
        <v>#NUM!</v>
      </c>
      <c r="S32" s="60" t="e">
        <f t="shared" si="8"/>
        <v>#NUM!</v>
      </c>
      <c r="T32" s="60" t="e">
        <f t="shared" si="9"/>
        <v>#NUM!</v>
      </c>
      <c r="U32" s="60" t="e">
        <f t="shared" si="10"/>
        <v>#N/A</v>
      </c>
      <c r="V32" s="60" t="e">
        <f t="shared" si="11"/>
        <v>#NUM!</v>
      </c>
      <c r="W32" s="60" t="e">
        <f t="shared" si="12"/>
        <v>#NUM!</v>
      </c>
      <c r="X32" s="60" t="e">
        <f t="shared" si="13"/>
        <v>#NUM!</v>
      </c>
      <c r="Y32" s="60" t="e">
        <f t="shared" si="14"/>
        <v>#NUM!</v>
      </c>
      <c r="Z32" s="60" t="e">
        <f t="shared" si="15"/>
        <v>#N/A</v>
      </c>
      <c r="AA32" s="60" t="e">
        <f t="shared" si="16"/>
        <v>#NUM!</v>
      </c>
      <c r="AB32" s="60" t="e">
        <f t="shared" si="17"/>
        <v>#NUM!</v>
      </c>
      <c r="AC32" s="60" t="e">
        <f t="shared" si="18"/>
        <v>#NUM!</v>
      </c>
      <c r="AD32" s="60" t="e">
        <f t="shared" si="19"/>
        <v>#NUM!</v>
      </c>
      <c r="AE32" s="60" t="e">
        <f t="shared" si="20"/>
        <v>#NUM!</v>
      </c>
      <c r="AF32" s="60" t="e">
        <f t="shared" si="21"/>
        <v>#N/A</v>
      </c>
      <c r="AG32" s="60" t="e">
        <f t="shared" si="22"/>
        <v>#NUM!</v>
      </c>
      <c r="AH32" s="60" t="e">
        <f t="shared" si="23"/>
        <v>#NUM!</v>
      </c>
      <c r="AI32" s="60" t="e">
        <f t="shared" si="24"/>
        <v>#NUM!</v>
      </c>
      <c r="AJ32" s="60" t="e">
        <f t="shared" si="25"/>
        <v>#N/A</v>
      </c>
    </row>
    <row r="33" spans="1:36" ht="12.95" customHeight="1" x14ac:dyDescent="0.15">
      <c r="A33" s="59"/>
      <c r="B33" s="77"/>
      <c r="C33" s="77"/>
      <c r="D33" s="59"/>
      <c r="E33" s="59"/>
      <c r="F33" s="4" t="str">
        <f t="shared" si="0"/>
        <v/>
      </c>
      <c r="G33" s="59"/>
      <c r="H33" s="59"/>
      <c r="I33" s="59"/>
      <c r="J33" s="1" t="s">
        <v>15</v>
      </c>
      <c r="K33" s="60" t="e">
        <f t="shared" si="1"/>
        <v>#NUM!</v>
      </c>
      <c r="L33" s="60" t="e">
        <f t="shared" si="2"/>
        <v>#NUM!</v>
      </c>
      <c r="M33" s="60" t="e">
        <f t="shared" si="3"/>
        <v>#NUM!</v>
      </c>
      <c r="N33" s="60" t="e">
        <f t="shared" si="4"/>
        <v>#NUM!</v>
      </c>
      <c r="O33" s="60" t="e">
        <f t="shared" si="5"/>
        <v>#NUM!</v>
      </c>
      <c r="P33" s="60" t="e">
        <f t="shared" si="26"/>
        <v>#N/A</v>
      </c>
      <c r="Q33" s="60" t="e">
        <f t="shared" si="6"/>
        <v>#NUM!</v>
      </c>
      <c r="R33" s="60" t="e">
        <f t="shared" si="7"/>
        <v>#NUM!</v>
      </c>
      <c r="S33" s="60" t="e">
        <f t="shared" si="8"/>
        <v>#NUM!</v>
      </c>
      <c r="T33" s="60" t="e">
        <f t="shared" si="9"/>
        <v>#NUM!</v>
      </c>
      <c r="U33" s="60" t="e">
        <f t="shared" si="10"/>
        <v>#N/A</v>
      </c>
      <c r="V33" s="60" t="e">
        <f t="shared" si="11"/>
        <v>#NUM!</v>
      </c>
      <c r="W33" s="60" t="e">
        <f t="shared" si="12"/>
        <v>#NUM!</v>
      </c>
      <c r="X33" s="60" t="e">
        <f t="shared" si="13"/>
        <v>#NUM!</v>
      </c>
      <c r="Y33" s="60" t="e">
        <f t="shared" si="14"/>
        <v>#NUM!</v>
      </c>
      <c r="Z33" s="60" t="e">
        <f t="shared" si="15"/>
        <v>#N/A</v>
      </c>
      <c r="AA33" s="60" t="e">
        <f t="shared" si="16"/>
        <v>#NUM!</v>
      </c>
      <c r="AB33" s="60" t="e">
        <f t="shared" si="17"/>
        <v>#NUM!</v>
      </c>
      <c r="AC33" s="60" t="e">
        <f t="shared" si="18"/>
        <v>#NUM!</v>
      </c>
      <c r="AD33" s="60" t="e">
        <f t="shared" si="19"/>
        <v>#NUM!</v>
      </c>
      <c r="AE33" s="60" t="e">
        <f t="shared" si="20"/>
        <v>#NUM!</v>
      </c>
      <c r="AF33" s="60" t="e">
        <f t="shared" si="21"/>
        <v>#N/A</v>
      </c>
      <c r="AG33" s="60" t="e">
        <f t="shared" si="22"/>
        <v>#NUM!</v>
      </c>
      <c r="AH33" s="60" t="e">
        <f t="shared" si="23"/>
        <v>#NUM!</v>
      </c>
      <c r="AI33" s="60" t="e">
        <f t="shared" si="24"/>
        <v>#NUM!</v>
      </c>
      <c r="AJ33" s="60" t="e">
        <f t="shared" si="25"/>
        <v>#N/A</v>
      </c>
    </row>
    <row r="34" spans="1:36" ht="12.95" customHeight="1" x14ac:dyDescent="0.15">
      <c r="A34" s="59"/>
      <c r="B34" s="77"/>
      <c r="C34" s="77"/>
      <c r="D34" s="59"/>
      <c r="E34" s="59"/>
      <c r="F34" s="4" t="str">
        <f t="shared" si="0"/>
        <v/>
      </c>
      <c r="G34" s="59"/>
      <c r="H34" s="59"/>
      <c r="I34" s="59"/>
      <c r="K34" s="60" t="e">
        <f t="shared" si="1"/>
        <v>#NUM!</v>
      </c>
      <c r="L34" s="60" t="e">
        <f t="shared" si="2"/>
        <v>#NUM!</v>
      </c>
      <c r="M34" s="60" t="e">
        <f t="shared" si="3"/>
        <v>#NUM!</v>
      </c>
      <c r="N34" s="60" t="e">
        <f t="shared" si="4"/>
        <v>#NUM!</v>
      </c>
      <c r="O34" s="60" t="e">
        <f t="shared" si="5"/>
        <v>#NUM!</v>
      </c>
      <c r="P34" s="60" t="e">
        <f t="shared" si="26"/>
        <v>#N/A</v>
      </c>
      <c r="Q34" s="60" t="e">
        <f t="shared" si="6"/>
        <v>#NUM!</v>
      </c>
      <c r="R34" s="60" t="e">
        <f t="shared" si="7"/>
        <v>#NUM!</v>
      </c>
      <c r="S34" s="60" t="e">
        <f t="shared" si="8"/>
        <v>#NUM!</v>
      </c>
      <c r="T34" s="60" t="e">
        <f t="shared" si="9"/>
        <v>#NUM!</v>
      </c>
      <c r="U34" s="60" t="e">
        <f t="shared" si="10"/>
        <v>#N/A</v>
      </c>
      <c r="V34" s="60" t="e">
        <f t="shared" si="11"/>
        <v>#NUM!</v>
      </c>
      <c r="W34" s="60" t="e">
        <f t="shared" si="12"/>
        <v>#NUM!</v>
      </c>
      <c r="X34" s="60" t="e">
        <f t="shared" si="13"/>
        <v>#NUM!</v>
      </c>
      <c r="Y34" s="60" t="e">
        <f t="shared" si="14"/>
        <v>#NUM!</v>
      </c>
      <c r="Z34" s="60" t="e">
        <f t="shared" si="15"/>
        <v>#N/A</v>
      </c>
      <c r="AA34" s="60" t="e">
        <f t="shared" si="16"/>
        <v>#NUM!</v>
      </c>
      <c r="AB34" s="60" t="e">
        <f t="shared" si="17"/>
        <v>#NUM!</v>
      </c>
      <c r="AC34" s="60" t="e">
        <f t="shared" si="18"/>
        <v>#NUM!</v>
      </c>
      <c r="AD34" s="60" t="e">
        <f t="shared" si="19"/>
        <v>#NUM!</v>
      </c>
      <c r="AE34" s="60" t="e">
        <f t="shared" si="20"/>
        <v>#NUM!</v>
      </c>
      <c r="AF34" s="60" t="e">
        <f t="shared" si="21"/>
        <v>#N/A</v>
      </c>
      <c r="AG34" s="60" t="e">
        <f t="shared" si="22"/>
        <v>#NUM!</v>
      </c>
      <c r="AH34" s="60" t="e">
        <f t="shared" si="23"/>
        <v>#NUM!</v>
      </c>
      <c r="AI34" s="60" t="e">
        <f t="shared" si="24"/>
        <v>#NUM!</v>
      </c>
      <c r="AJ34" s="60" t="e">
        <f t="shared" si="25"/>
        <v>#N/A</v>
      </c>
    </row>
    <row r="35" spans="1:36" ht="12.95" customHeight="1" x14ac:dyDescent="0.15">
      <c r="A35" s="59"/>
      <c r="B35" s="77"/>
      <c r="C35" s="77"/>
      <c r="D35" s="59"/>
      <c r="E35" s="59"/>
      <c r="F35" s="4" t="str">
        <f t="shared" si="0"/>
        <v/>
      </c>
      <c r="G35" s="59"/>
      <c r="H35" s="59"/>
      <c r="I35" s="59"/>
      <c r="K35" s="60" t="e">
        <f t="shared" si="1"/>
        <v>#NUM!</v>
      </c>
      <c r="L35" s="60" t="e">
        <f t="shared" si="2"/>
        <v>#NUM!</v>
      </c>
      <c r="M35" s="60" t="e">
        <f t="shared" si="3"/>
        <v>#NUM!</v>
      </c>
      <c r="N35" s="60" t="e">
        <f t="shared" si="4"/>
        <v>#NUM!</v>
      </c>
      <c r="O35" s="60" t="e">
        <f t="shared" si="5"/>
        <v>#NUM!</v>
      </c>
      <c r="P35" s="60" t="e">
        <f t="shared" si="26"/>
        <v>#N/A</v>
      </c>
      <c r="Q35" s="60" t="e">
        <f t="shared" si="6"/>
        <v>#NUM!</v>
      </c>
      <c r="R35" s="60" t="e">
        <f t="shared" si="7"/>
        <v>#NUM!</v>
      </c>
      <c r="S35" s="60" t="e">
        <f t="shared" si="8"/>
        <v>#NUM!</v>
      </c>
      <c r="T35" s="60" t="e">
        <f t="shared" si="9"/>
        <v>#NUM!</v>
      </c>
      <c r="U35" s="60" t="e">
        <f t="shared" si="10"/>
        <v>#N/A</v>
      </c>
      <c r="V35" s="60" t="e">
        <f t="shared" si="11"/>
        <v>#NUM!</v>
      </c>
      <c r="W35" s="60" t="e">
        <f t="shared" si="12"/>
        <v>#NUM!</v>
      </c>
      <c r="X35" s="60" t="e">
        <f t="shared" si="13"/>
        <v>#NUM!</v>
      </c>
      <c r="Y35" s="60" t="e">
        <f t="shared" si="14"/>
        <v>#NUM!</v>
      </c>
      <c r="Z35" s="60" t="e">
        <f t="shared" si="15"/>
        <v>#N/A</v>
      </c>
      <c r="AA35" s="60" t="e">
        <f t="shared" si="16"/>
        <v>#NUM!</v>
      </c>
      <c r="AB35" s="60" t="e">
        <f t="shared" si="17"/>
        <v>#NUM!</v>
      </c>
      <c r="AC35" s="60" t="e">
        <f t="shared" si="18"/>
        <v>#NUM!</v>
      </c>
      <c r="AD35" s="60" t="e">
        <f t="shared" si="19"/>
        <v>#NUM!</v>
      </c>
      <c r="AE35" s="60" t="e">
        <f t="shared" si="20"/>
        <v>#NUM!</v>
      </c>
      <c r="AF35" s="60" t="e">
        <f t="shared" si="21"/>
        <v>#N/A</v>
      </c>
      <c r="AG35" s="60" t="e">
        <f t="shared" si="22"/>
        <v>#NUM!</v>
      </c>
      <c r="AH35" s="60" t="e">
        <f t="shared" si="23"/>
        <v>#NUM!</v>
      </c>
      <c r="AI35" s="60" t="e">
        <f t="shared" si="24"/>
        <v>#NUM!</v>
      </c>
      <c r="AJ35" s="60" t="e">
        <f t="shared" si="25"/>
        <v>#N/A</v>
      </c>
    </row>
    <row r="36" spans="1:36" ht="12.95" customHeight="1" x14ac:dyDescent="0.15">
      <c r="A36" s="59"/>
      <c r="B36" s="77"/>
      <c r="C36" s="77"/>
      <c r="D36" s="59"/>
      <c r="E36" s="59"/>
      <c r="F36" s="4" t="str">
        <f t="shared" si="0"/>
        <v/>
      </c>
      <c r="G36" s="59"/>
      <c r="H36" s="59"/>
      <c r="I36" s="59"/>
      <c r="K36" s="60" t="e">
        <f t="shared" si="1"/>
        <v>#NUM!</v>
      </c>
      <c r="L36" s="60" t="e">
        <f t="shared" si="2"/>
        <v>#NUM!</v>
      </c>
      <c r="M36" s="60" t="e">
        <f t="shared" si="3"/>
        <v>#NUM!</v>
      </c>
      <c r="N36" s="60" t="e">
        <f t="shared" si="4"/>
        <v>#NUM!</v>
      </c>
      <c r="O36" s="60" t="e">
        <f t="shared" si="5"/>
        <v>#NUM!</v>
      </c>
      <c r="P36" s="60" t="e">
        <f t="shared" si="26"/>
        <v>#N/A</v>
      </c>
      <c r="Q36" s="60" t="e">
        <f t="shared" si="6"/>
        <v>#NUM!</v>
      </c>
      <c r="R36" s="60" t="e">
        <f t="shared" si="7"/>
        <v>#NUM!</v>
      </c>
      <c r="S36" s="60" t="e">
        <f t="shared" si="8"/>
        <v>#NUM!</v>
      </c>
      <c r="T36" s="60" t="e">
        <f t="shared" si="9"/>
        <v>#NUM!</v>
      </c>
      <c r="U36" s="60" t="e">
        <f t="shared" si="10"/>
        <v>#N/A</v>
      </c>
      <c r="V36" s="60" t="e">
        <f t="shared" si="11"/>
        <v>#NUM!</v>
      </c>
      <c r="W36" s="60" t="e">
        <f t="shared" si="12"/>
        <v>#NUM!</v>
      </c>
      <c r="X36" s="60" t="e">
        <f t="shared" si="13"/>
        <v>#NUM!</v>
      </c>
      <c r="Y36" s="60" t="e">
        <f t="shared" si="14"/>
        <v>#NUM!</v>
      </c>
      <c r="Z36" s="60" t="e">
        <f t="shared" si="15"/>
        <v>#N/A</v>
      </c>
      <c r="AA36" s="60" t="e">
        <f t="shared" si="16"/>
        <v>#NUM!</v>
      </c>
      <c r="AB36" s="60" t="e">
        <f t="shared" si="17"/>
        <v>#NUM!</v>
      </c>
      <c r="AC36" s="60" t="e">
        <f t="shared" si="18"/>
        <v>#NUM!</v>
      </c>
      <c r="AD36" s="60" t="e">
        <f t="shared" si="19"/>
        <v>#NUM!</v>
      </c>
      <c r="AE36" s="60" t="e">
        <f t="shared" si="20"/>
        <v>#NUM!</v>
      </c>
      <c r="AF36" s="60" t="e">
        <f t="shared" si="21"/>
        <v>#N/A</v>
      </c>
      <c r="AG36" s="60" t="e">
        <f t="shared" si="22"/>
        <v>#NUM!</v>
      </c>
      <c r="AH36" s="60" t="e">
        <f t="shared" si="23"/>
        <v>#NUM!</v>
      </c>
      <c r="AI36" s="60" t="e">
        <f t="shared" si="24"/>
        <v>#NUM!</v>
      </c>
      <c r="AJ36" s="60" t="e">
        <f t="shared" si="25"/>
        <v>#N/A</v>
      </c>
    </row>
    <row r="37" spans="1:36" ht="12.95" customHeight="1" x14ac:dyDescent="0.15">
      <c r="A37" s="59"/>
      <c r="B37" s="77"/>
      <c r="C37" s="77"/>
      <c r="D37" s="59"/>
      <c r="E37" s="59"/>
      <c r="F37" s="4" t="str">
        <f t="shared" si="0"/>
        <v/>
      </c>
      <c r="G37" s="59"/>
      <c r="H37" s="59"/>
      <c r="I37" s="59"/>
      <c r="K37" s="60" t="e">
        <f t="shared" si="1"/>
        <v>#NUM!</v>
      </c>
      <c r="L37" s="60" t="e">
        <f t="shared" si="2"/>
        <v>#NUM!</v>
      </c>
      <c r="M37" s="60" t="e">
        <f t="shared" si="3"/>
        <v>#NUM!</v>
      </c>
      <c r="N37" s="60" t="e">
        <f t="shared" si="4"/>
        <v>#NUM!</v>
      </c>
      <c r="O37" s="60" t="e">
        <f t="shared" si="5"/>
        <v>#NUM!</v>
      </c>
      <c r="P37" s="60" t="e">
        <f t="shared" si="26"/>
        <v>#N/A</v>
      </c>
      <c r="Q37" s="60" t="e">
        <f t="shared" si="6"/>
        <v>#NUM!</v>
      </c>
      <c r="R37" s="60" t="e">
        <f t="shared" si="7"/>
        <v>#NUM!</v>
      </c>
      <c r="S37" s="60" t="e">
        <f t="shared" si="8"/>
        <v>#NUM!</v>
      </c>
      <c r="T37" s="60" t="e">
        <f t="shared" si="9"/>
        <v>#NUM!</v>
      </c>
      <c r="U37" s="60" t="e">
        <f t="shared" si="10"/>
        <v>#N/A</v>
      </c>
      <c r="V37" s="60" t="e">
        <f t="shared" si="11"/>
        <v>#NUM!</v>
      </c>
      <c r="W37" s="60" t="e">
        <f t="shared" si="12"/>
        <v>#NUM!</v>
      </c>
      <c r="X37" s="60" t="e">
        <f t="shared" si="13"/>
        <v>#NUM!</v>
      </c>
      <c r="Y37" s="60" t="e">
        <f t="shared" si="14"/>
        <v>#NUM!</v>
      </c>
      <c r="Z37" s="60" t="e">
        <f t="shared" si="15"/>
        <v>#N/A</v>
      </c>
      <c r="AA37" s="60" t="e">
        <f t="shared" si="16"/>
        <v>#NUM!</v>
      </c>
      <c r="AB37" s="60" t="e">
        <f t="shared" si="17"/>
        <v>#NUM!</v>
      </c>
      <c r="AC37" s="60" t="e">
        <f t="shared" si="18"/>
        <v>#NUM!</v>
      </c>
      <c r="AD37" s="60" t="e">
        <f t="shared" si="19"/>
        <v>#NUM!</v>
      </c>
      <c r="AE37" s="60" t="e">
        <f t="shared" si="20"/>
        <v>#NUM!</v>
      </c>
      <c r="AF37" s="60" t="e">
        <f t="shared" si="21"/>
        <v>#N/A</v>
      </c>
      <c r="AG37" s="60" t="e">
        <f t="shared" si="22"/>
        <v>#NUM!</v>
      </c>
      <c r="AH37" s="60" t="e">
        <f t="shared" si="23"/>
        <v>#NUM!</v>
      </c>
      <c r="AI37" s="60" t="e">
        <f t="shared" si="24"/>
        <v>#NUM!</v>
      </c>
      <c r="AJ37" s="60" t="e">
        <f t="shared" si="25"/>
        <v>#N/A</v>
      </c>
    </row>
    <row r="38" spans="1:36" ht="12.95" customHeight="1" x14ac:dyDescent="0.15">
      <c r="A38" s="59"/>
      <c r="B38" s="77"/>
      <c r="C38" s="77"/>
      <c r="D38" s="59"/>
      <c r="E38" s="59"/>
      <c r="F38" s="4" t="str">
        <f t="shared" si="0"/>
        <v/>
      </c>
      <c r="G38" s="59"/>
      <c r="H38" s="59"/>
      <c r="I38" s="59"/>
      <c r="K38" s="60" t="e">
        <f t="shared" si="1"/>
        <v>#NUM!</v>
      </c>
      <c r="L38" s="60" t="e">
        <f t="shared" si="2"/>
        <v>#NUM!</v>
      </c>
      <c r="M38" s="60" t="e">
        <f t="shared" si="3"/>
        <v>#NUM!</v>
      </c>
      <c r="N38" s="60" t="e">
        <f t="shared" si="4"/>
        <v>#NUM!</v>
      </c>
      <c r="O38" s="60" t="e">
        <f t="shared" si="5"/>
        <v>#NUM!</v>
      </c>
      <c r="P38" s="60" t="e">
        <f t="shared" si="26"/>
        <v>#N/A</v>
      </c>
      <c r="Q38" s="60" t="e">
        <f t="shared" si="6"/>
        <v>#NUM!</v>
      </c>
      <c r="R38" s="60" t="e">
        <f t="shared" si="7"/>
        <v>#NUM!</v>
      </c>
      <c r="S38" s="60" t="e">
        <f t="shared" si="8"/>
        <v>#NUM!</v>
      </c>
      <c r="T38" s="60" t="e">
        <f t="shared" si="9"/>
        <v>#NUM!</v>
      </c>
      <c r="U38" s="60" t="e">
        <f t="shared" si="10"/>
        <v>#N/A</v>
      </c>
      <c r="V38" s="60" t="e">
        <f t="shared" si="11"/>
        <v>#NUM!</v>
      </c>
      <c r="W38" s="60" t="e">
        <f t="shared" si="12"/>
        <v>#NUM!</v>
      </c>
      <c r="X38" s="60" t="e">
        <f t="shared" si="13"/>
        <v>#NUM!</v>
      </c>
      <c r="Y38" s="60" t="e">
        <f t="shared" si="14"/>
        <v>#NUM!</v>
      </c>
      <c r="Z38" s="60" t="e">
        <f t="shared" si="15"/>
        <v>#N/A</v>
      </c>
      <c r="AA38" s="60" t="e">
        <f t="shared" si="16"/>
        <v>#NUM!</v>
      </c>
      <c r="AB38" s="60" t="e">
        <f t="shared" si="17"/>
        <v>#NUM!</v>
      </c>
      <c r="AC38" s="60" t="e">
        <f t="shared" si="18"/>
        <v>#NUM!</v>
      </c>
      <c r="AD38" s="60" t="e">
        <f t="shared" si="19"/>
        <v>#NUM!</v>
      </c>
      <c r="AE38" s="60" t="e">
        <f t="shared" si="20"/>
        <v>#NUM!</v>
      </c>
      <c r="AF38" s="60" t="e">
        <f t="shared" si="21"/>
        <v>#N/A</v>
      </c>
      <c r="AG38" s="60" t="e">
        <f t="shared" si="22"/>
        <v>#NUM!</v>
      </c>
      <c r="AH38" s="60" t="e">
        <f t="shared" si="23"/>
        <v>#NUM!</v>
      </c>
      <c r="AI38" s="60" t="e">
        <f t="shared" si="24"/>
        <v>#NUM!</v>
      </c>
      <c r="AJ38" s="60" t="e">
        <f t="shared" si="25"/>
        <v>#N/A</v>
      </c>
    </row>
    <row r="39" spans="1:36" ht="12.95" customHeight="1" x14ac:dyDescent="0.15">
      <c r="A39" s="59"/>
      <c r="B39" s="77"/>
      <c r="C39" s="77"/>
      <c r="D39" s="59"/>
      <c r="E39" s="59"/>
      <c r="F39" s="4" t="str">
        <f t="shared" si="0"/>
        <v/>
      </c>
      <c r="G39" s="59"/>
      <c r="H39" s="59"/>
      <c r="I39" s="59"/>
      <c r="K39" s="60" t="e">
        <f t="shared" si="1"/>
        <v>#NUM!</v>
      </c>
      <c r="L39" s="60" t="e">
        <f t="shared" si="2"/>
        <v>#NUM!</v>
      </c>
      <c r="M39" s="60" t="e">
        <f t="shared" si="3"/>
        <v>#NUM!</v>
      </c>
      <c r="N39" s="60" t="e">
        <f t="shared" si="4"/>
        <v>#NUM!</v>
      </c>
      <c r="O39" s="60" t="e">
        <f t="shared" si="5"/>
        <v>#NUM!</v>
      </c>
      <c r="P39" s="60" t="e">
        <f t="shared" si="26"/>
        <v>#N/A</v>
      </c>
      <c r="Q39" s="60" t="e">
        <f t="shared" si="6"/>
        <v>#NUM!</v>
      </c>
      <c r="R39" s="60" t="e">
        <f t="shared" si="7"/>
        <v>#NUM!</v>
      </c>
      <c r="S39" s="60" t="e">
        <f t="shared" si="8"/>
        <v>#NUM!</v>
      </c>
      <c r="T39" s="60" t="e">
        <f t="shared" si="9"/>
        <v>#NUM!</v>
      </c>
      <c r="U39" s="60" t="e">
        <f t="shared" si="10"/>
        <v>#N/A</v>
      </c>
      <c r="V39" s="60" t="e">
        <f t="shared" si="11"/>
        <v>#NUM!</v>
      </c>
      <c r="W39" s="60" t="e">
        <f t="shared" si="12"/>
        <v>#NUM!</v>
      </c>
      <c r="X39" s="60" t="e">
        <f t="shared" si="13"/>
        <v>#NUM!</v>
      </c>
      <c r="Y39" s="60" t="e">
        <f t="shared" si="14"/>
        <v>#NUM!</v>
      </c>
      <c r="Z39" s="60" t="e">
        <f t="shared" si="15"/>
        <v>#N/A</v>
      </c>
      <c r="AA39" s="60" t="e">
        <f t="shared" si="16"/>
        <v>#NUM!</v>
      </c>
      <c r="AB39" s="60" t="e">
        <f t="shared" si="17"/>
        <v>#NUM!</v>
      </c>
      <c r="AC39" s="60" t="e">
        <f t="shared" si="18"/>
        <v>#NUM!</v>
      </c>
      <c r="AD39" s="60" t="e">
        <f t="shared" si="19"/>
        <v>#NUM!</v>
      </c>
      <c r="AE39" s="60" t="e">
        <f t="shared" si="20"/>
        <v>#NUM!</v>
      </c>
      <c r="AF39" s="60" t="e">
        <f t="shared" si="21"/>
        <v>#N/A</v>
      </c>
      <c r="AG39" s="60" t="e">
        <f t="shared" si="22"/>
        <v>#NUM!</v>
      </c>
      <c r="AH39" s="60" t="e">
        <f t="shared" si="23"/>
        <v>#NUM!</v>
      </c>
      <c r="AI39" s="60" t="e">
        <f t="shared" si="24"/>
        <v>#NUM!</v>
      </c>
      <c r="AJ39" s="60" t="e">
        <f t="shared" si="25"/>
        <v>#N/A</v>
      </c>
    </row>
    <row r="40" spans="1:36" ht="12.95" customHeight="1" x14ac:dyDescent="0.15">
      <c r="A40" s="59"/>
      <c r="B40" s="77"/>
      <c r="C40" s="77"/>
      <c r="D40" s="59"/>
      <c r="E40" s="59"/>
      <c r="F40" s="4" t="str">
        <f t="shared" si="0"/>
        <v/>
      </c>
      <c r="G40" s="59"/>
      <c r="H40" s="59"/>
      <c r="I40" s="59"/>
      <c r="K40" s="60" t="e">
        <f t="shared" si="1"/>
        <v>#NUM!</v>
      </c>
      <c r="L40" s="60" t="e">
        <f t="shared" si="2"/>
        <v>#NUM!</v>
      </c>
      <c r="M40" s="60" t="e">
        <f t="shared" si="3"/>
        <v>#NUM!</v>
      </c>
      <c r="N40" s="60" t="e">
        <f t="shared" si="4"/>
        <v>#NUM!</v>
      </c>
      <c r="O40" s="60" t="e">
        <f t="shared" si="5"/>
        <v>#NUM!</v>
      </c>
      <c r="P40" s="60" t="e">
        <f t="shared" si="26"/>
        <v>#N/A</v>
      </c>
      <c r="Q40" s="60" t="e">
        <f t="shared" si="6"/>
        <v>#NUM!</v>
      </c>
      <c r="R40" s="60" t="e">
        <f t="shared" si="7"/>
        <v>#NUM!</v>
      </c>
      <c r="S40" s="60" t="e">
        <f t="shared" si="8"/>
        <v>#NUM!</v>
      </c>
      <c r="T40" s="60" t="e">
        <f t="shared" si="9"/>
        <v>#NUM!</v>
      </c>
      <c r="U40" s="60" t="e">
        <f t="shared" si="10"/>
        <v>#N/A</v>
      </c>
      <c r="V40" s="60" t="e">
        <f t="shared" si="11"/>
        <v>#NUM!</v>
      </c>
      <c r="W40" s="60" t="e">
        <f t="shared" si="12"/>
        <v>#NUM!</v>
      </c>
      <c r="X40" s="60" t="e">
        <f t="shared" si="13"/>
        <v>#NUM!</v>
      </c>
      <c r="Y40" s="60" t="e">
        <f t="shared" si="14"/>
        <v>#NUM!</v>
      </c>
      <c r="Z40" s="60" t="e">
        <f t="shared" si="15"/>
        <v>#N/A</v>
      </c>
      <c r="AA40" s="60" t="e">
        <f t="shared" si="16"/>
        <v>#NUM!</v>
      </c>
      <c r="AB40" s="60" t="e">
        <f t="shared" si="17"/>
        <v>#NUM!</v>
      </c>
      <c r="AC40" s="60" t="e">
        <f t="shared" si="18"/>
        <v>#NUM!</v>
      </c>
      <c r="AD40" s="60" t="e">
        <f t="shared" si="19"/>
        <v>#NUM!</v>
      </c>
      <c r="AE40" s="60" t="e">
        <f t="shared" si="20"/>
        <v>#NUM!</v>
      </c>
      <c r="AF40" s="60" t="e">
        <f t="shared" si="21"/>
        <v>#N/A</v>
      </c>
      <c r="AG40" s="60" t="e">
        <f t="shared" si="22"/>
        <v>#NUM!</v>
      </c>
      <c r="AH40" s="60" t="e">
        <f t="shared" si="23"/>
        <v>#NUM!</v>
      </c>
      <c r="AI40" s="60" t="e">
        <f t="shared" si="24"/>
        <v>#NUM!</v>
      </c>
      <c r="AJ40" s="60" t="e">
        <f t="shared" si="25"/>
        <v>#N/A</v>
      </c>
    </row>
    <row r="41" spans="1:36" ht="12.95" customHeight="1" x14ac:dyDescent="0.15">
      <c r="A41" s="59"/>
      <c r="B41" s="77"/>
      <c r="C41" s="77"/>
      <c r="D41" s="59"/>
      <c r="E41" s="59"/>
      <c r="F41" s="4" t="str">
        <f t="shared" si="0"/>
        <v/>
      </c>
      <c r="G41" s="59"/>
      <c r="H41" s="59"/>
      <c r="I41" s="59"/>
      <c r="K41" s="60" t="e">
        <f t="shared" si="1"/>
        <v>#NUM!</v>
      </c>
      <c r="L41" s="60" t="e">
        <f t="shared" si="2"/>
        <v>#NUM!</v>
      </c>
      <c r="M41" s="60" t="e">
        <f t="shared" si="3"/>
        <v>#NUM!</v>
      </c>
      <c r="N41" s="60" t="e">
        <f t="shared" si="4"/>
        <v>#NUM!</v>
      </c>
      <c r="O41" s="60" t="e">
        <f t="shared" si="5"/>
        <v>#NUM!</v>
      </c>
      <c r="P41" s="60" t="e">
        <f t="shared" si="26"/>
        <v>#N/A</v>
      </c>
      <c r="Q41" s="60" t="e">
        <f t="shared" si="6"/>
        <v>#NUM!</v>
      </c>
      <c r="R41" s="60" t="e">
        <f t="shared" si="7"/>
        <v>#NUM!</v>
      </c>
      <c r="S41" s="60" t="e">
        <f t="shared" si="8"/>
        <v>#NUM!</v>
      </c>
      <c r="T41" s="60" t="e">
        <f t="shared" si="9"/>
        <v>#NUM!</v>
      </c>
      <c r="U41" s="60" t="e">
        <f t="shared" si="10"/>
        <v>#N/A</v>
      </c>
      <c r="V41" s="60" t="e">
        <f t="shared" si="11"/>
        <v>#NUM!</v>
      </c>
      <c r="W41" s="60" t="e">
        <f t="shared" si="12"/>
        <v>#NUM!</v>
      </c>
      <c r="X41" s="60" t="e">
        <f t="shared" si="13"/>
        <v>#NUM!</v>
      </c>
      <c r="Y41" s="60" t="e">
        <f t="shared" si="14"/>
        <v>#NUM!</v>
      </c>
      <c r="Z41" s="60" t="e">
        <f t="shared" si="15"/>
        <v>#N/A</v>
      </c>
      <c r="AA41" s="60" t="e">
        <f t="shared" si="16"/>
        <v>#NUM!</v>
      </c>
      <c r="AB41" s="60" t="e">
        <f t="shared" si="17"/>
        <v>#NUM!</v>
      </c>
      <c r="AC41" s="60" t="e">
        <f t="shared" si="18"/>
        <v>#NUM!</v>
      </c>
      <c r="AD41" s="60" t="e">
        <f t="shared" si="19"/>
        <v>#NUM!</v>
      </c>
      <c r="AE41" s="60" t="e">
        <f t="shared" si="20"/>
        <v>#NUM!</v>
      </c>
      <c r="AF41" s="60" t="e">
        <f t="shared" si="21"/>
        <v>#N/A</v>
      </c>
      <c r="AG41" s="60" t="e">
        <f t="shared" si="22"/>
        <v>#NUM!</v>
      </c>
      <c r="AH41" s="60" t="e">
        <f t="shared" si="23"/>
        <v>#NUM!</v>
      </c>
      <c r="AI41" s="60" t="e">
        <f t="shared" si="24"/>
        <v>#NUM!</v>
      </c>
      <c r="AJ41" s="60" t="e">
        <f t="shared" si="25"/>
        <v>#N/A</v>
      </c>
    </row>
    <row r="42" spans="1:36" ht="12.95" customHeight="1" x14ac:dyDescent="0.15">
      <c r="A42" s="59"/>
      <c r="B42" s="77"/>
      <c r="C42" s="77"/>
      <c r="D42" s="59"/>
      <c r="E42" s="59"/>
      <c r="F42" s="4" t="str">
        <f t="shared" si="0"/>
        <v/>
      </c>
      <c r="G42" s="59"/>
      <c r="H42" s="59"/>
      <c r="I42" s="59"/>
      <c r="K42" s="60" t="e">
        <f t="shared" si="1"/>
        <v>#NUM!</v>
      </c>
      <c r="L42" s="60" t="e">
        <f t="shared" si="2"/>
        <v>#NUM!</v>
      </c>
      <c r="M42" s="60" t="e">
        <f t="shared" si="3"/>
        <v>#NUM!</v>
      </c>
      <c r="N42" s="60" t="e">
        <f t="shared" si="4"/>
        <v>#NUM!</v>
      </c>
      <c r="O42" s="60" t="e">
        <f t="shared" si="5"/>
        <v>#NUM!</v>
      </c>
      <c r="P42" s="60" t="e">
        <f t="shared" si="26"/>
        <v>#N/A</v>
      </c>
      <c r="Q42" s="60" t="e">
        <f t="shared" si="6"/>
        <v>#NUM!</v>
      </c>
      <c r="R42" s="60" t="e">
        <f t="shared" si="7"/>
        <v>#NUM!</v>
      </c>
      <c r="S42" s="60" t="e">
        <f t="shared" si="8"/>
        <v>#NUM!</v>
      </c>
      <c r="T42" s="60" t="e">
        <f t="shared" si="9"/>
        <v>#NUM!</v>
      </c>
      <c r="U42" s="60" t="e">
        <f t="shared" si="10"/>
        <v>#N/A</v>
      </c>
      <c r="V42" s="60" t="e">
        <f t="shared" si="11"/>
        <v>#NUM!</v>
      </c>
      <c r="W42" s="60" t="e">
        <f t="shared" si="12"/>
        <v>#NUM!</v>
      </c>
      <c r="X42" s="60" t="e">
        <f t="shared" si="13"/>
        <v>#NUM!</v>
      </c>
      <c r="Y42" s="60" t="e">
        <f t="shared" si="14"/>
        <v>#NUM!</v>
      </c>
      <c r="Z42" s="60" t="e">
        <f t="shared" si="15"/>
        <v>#N/A</v>
      </c>
      <c r="AA42" s="60" t="e">
        <f t="shared" si="16"/>
        <v>#NUM!</v>
      </c>
      <c r="AB42" s="60" t="e">
        <f t="shared" si="17"/>
        <v>#NUM!</v>
      </c>
      <c r="AC42" s="60" t="e">
        <f t="shared" si="18"/>
        <v>#NUM!</v>
      </c>
      <c r="AD42" s="60" t="e">
        <f t="shared" si="19"/>
        <v>#NUM!</v>
      </c>
      <c r="AE42" s="60" t="e">
        <f t="shared" si="20"/>
        <v>#NUM!</v>
      </c>
      <c r="AF42" s="60" t="e">
        <f t="shared" si="21"/>
        <v>#N/A</v>
      </c>
      <c r="AG42" s="60" t="e">
        <f t="shared" si="22"/>
        <v>#NUM!</v>
      </c>
      <c r="AH42" s="60" t="e">
        <f t="shared" si="23"/>
        <v>#NUM!</v>
      </c>
      <c r="AI42" s="60" t="e">
        <f t="shared" si="24"/>
        <v>#NUM!</v>
      </c>
      <c r="AJ42" s="60" t="e">
        <f t="shared" si="25"/>
        <v>#N/A</v>
      </c>
    </row>
    <row r="43" spans="1:36" ht="12.95" customHeight="1" x14ac:dyDescent="0.15">
      <c r="A43" s="59"/>
      <c r="B43" s="77"/>
      <c r="C43" s="77"/>
      <c r="D43" s="59"/>
      <c r="E43" s="59"/>
      <c r="F43" s="4" t="str">
        <f t="shared" si="0"/>
        <v/>
      </c>
      <c r="G43" s="59"/>
      <c r="H43" s="59"/>
      <c r="I43" s="59"/>
      <c r="K43" s="60" t="e">
        <f t="shared" si="1"/>
        <v>#NUM!</v>
      </c>
      <c r="L43" s="60" t="e">
        <f t="shared" si="2"/>
        <v>#NUM!</v>
      </c>
      <c r="M43" s="60" t="e">
        <f t="shared" si="3"/>
        <v>#NUM!</v>
      </c>
      <c r="N43" s="60" t="e">
        <f t="shared" si="4"/>
        <v>#NUM!</v>
      </c>
      <c r="O43" s="60" t="e">
        <f t="shared" si="5"/>
        <v>#NUM!</v>
      </c>
      <c r="P43" s="60" t="e">
        <f t="shared" si="26"/>
        <v>#N/A</v>
      </c>
      <c r="Q43" s="60" t="e">
        <f t="shared" si="6"/>
        <v>#NUM!</v>
      </c>
      <c r="R43" s="60" t="e">
        <f t="shared" si="7"/>
        <v>#NUM!</v>
      </c>
      <c r="S43" s="60" t="e">
        <f t="shared" si="8"/>
        <v>#NUM!</v>
      </c>
      <c r="T43" s="60" t="e">
        <f t="shared" si="9"/>
        <v>#NUM!</v>
      </c>
      <c r="U43" s="60" t="e">
        <f t="shared" si="10"/>
        <v>#N/A</v>
      </c>
      <c r="V43" s="60" t="e">
        <f t="shared" si="11"/>
        <v>#NUM!</v>
      </c>
      <c r="W43" s="60" t="e">
        <f t="shared" si="12"/>
        <v>#NUM!</v>
      </c>
      <c r="X43" s="60" t="e">
        <f t="shared" si="13"/>
        <v>#NUM!</v>
      </c>
      <c r="Y43" s="60" t="e">
        <f t="shared" si="14"/>
        <v>#NUM!</v>
      </c>
      <c r="Z43" s="60" t="e">
        <f t="shared" si="15"/>
        <v>#N/A</v>
      </c>
      <c r="AA43" s="60" t="e">
        <f t="shared" si="16"/>
        <v>#NUM!</v>
      </c>
      <c r="AB43" s="60" t="e">
        <f t="shared" si="17"/>
        <v>#NUM!</v>
      </c>
      <c r="AC43" s="60" t="e">
        <f t="shared" si="18"/>
        <v>#NUM!</v>
      </c>
      <c r="AD43" s="60" t="e">
        <f t="shared" si="19"/>
        <v>#NUM!</v>
      </c>
      <c r="AE43" s="60" t="e">
        <f t="shared" si="20"/>
        <v>#NUM!</v>
      </c>
      <c r="AF43" s="60" t="e">
        <f t="shared" si="21"/>
        <v>#N/A</v>
      </c>
      <c r="AG43" s="60" t="e">
        <f t="shared" si="22"/>
        <v>#NUM!</v>
      </c>
      <c r="AH43" s="60" t="e">
        <f t="shared" si="23"/>
        <v>#NUM!</v>
      </c>
      <c r="AI43" s="60" t="e">
        <f t="shared" si="24"/>
        <v>#NUM!</v>
      </c>
      <c r="AJ43" s="60" t="e">
        <f t="shared" si="25"/>
        <v>#N/A</v>
      </c>
    </row>
    <row r="44" spans="1:36" ht="12.95" customHeight="1" x14ac:dyDescent="0.15">
      <c r="A44" s="9"/>
      <c r="B44" s="10"/>
      <c r="C44" s="10"/>
      <c r="D44" s="9"/>
      <c r="E44" s="9"/>
      <c r="F44" s="9"/>
      <c r="G44" s="9"/>
      <c r="H44" s="10"/>
      <c r="I44" s="10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</row>
    <row r="45" spans="1:36" ht="12.95" customHeight="1" x14ac:dyDescent="0.15">
      <c r="A45" s="12" t="s">
        <v>16</v>
      </c>
      <c r="B45" s="13"/>
      <c r="C45" s="13"/>
      <c r="D45" s="12"/>
      <c r="E45" s="12"/>
      <c r="F45" s="12"/>
      <c r="G45" s="12"/>
      <c r="H45" s="13"/>
      <c r="I45" s="14" t="s">
        <v>17</v>
      </c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</row>
    <row r="46" spans="1:36" ht="12.95" customHeight="1" x14ac:dyDescent="0.15">
      <c r="A46" s="72"/>
      <c r="B46" s="73"/>
      <c r="C46" s="59" t="s">
        <v>18</v>
      </c>
      <c r="D46" s="59" t="s">
        <v>19</v>
      </c>
      <c r="E46" s="59" t="s">
        <v>20</v>
      </c>
      <c r="F46" s="11"/>
      <c r="G46" s="5" t="s">
        <v>21</v>
      </c>
      <c r="H46" s="13"/>
      <c r="I46" s="74" t="s">
        <v>104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</row>
    <row r="47" spans="1:36" ht="12.95" customHeight="1" x14ac:dyDescent="0.15">
      <c r="A47" s="70" t="s">
        <v>22</v>
      </c>
      <c r="B47" s="71"/>
      <c r="C47" s="15">
        <f>E47-D47</f>
        <v>12</v>
      </c>
      <c r="D47" s="15">
        <f>COUNTIF(G4:G43,"*下層*")</f>
        <v>9</v>
      </c>
      <c r="E47" s="15">
        <f>COUNTA(A4:A43)</f>
        <v>21</v>
      </c>
      <c r="F47" s="11"/>
      <c r="G47" s="16">
        <f>C47*100</f>
        <v>1200</v>
      </c>
      <c r="H47" s="13"/>
      <c r="I47" s="75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</row>
    <row r="48" spans="1:36" ht="12.95" customHeight="1" x14ac:dyDescent="0.15">
      <c r="A48" s="70" t="s">
        <v>23</v>
      </c>
      <c r="B48" s="71"/>
      <c r="C48" s="15">
        <f>ROUND(SUMIF(G7:G43,"&lt;&gt;*下層*",E4:E43)/C47,0)</f>
        <v>16</v>
      </c>
      <c r="D48" s="15">
        <f>IF(D47&gt;0,ROUND(SUMIF(G4:G43,"*下層*",E4:E43)/D47,0),"")</f>
        <v>7</v>
      </c>
      <c r="E48" s="15">
        <f>ROUND(SUM(E4:E43)/E47,0)</f>
        <v>13</v>
      </c>
      <c r="F48" s="14"/>
      <c r="G48" s="16">
        <f>C48</f>
        <v>16</v>
      </c>
      <c r="H48" s="14"/>
      <c r="I48" s="75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</row>
    <row r="49" spans="1:36" ht="12.95" customHeight="1" x14ac:dyDescent="0.15">
      <c r="A49" s="70" t="s">
        <v>24</v>
      </c>
      <c r="B49" s="71"/>
      <c r="C49" s="15">
        <f>ROUND(SUMIF(G7:G43,"&lt;&gt;*下層*",D4:D43)/C47,0)</f>
        <v>24</v>
      </c>
      <c r="D49" s="15">
        <f>IF(D47&gt;0,ROUND(SUMIF(G4:G43,"*下層*",D4:D43)/D47,0),"")</f>
        <v>7</v>
      </c>
      <c r="E49" s="15">
        <f>ROUND(SUM(D4:D43)/E47,0)</f>
        <v>19</v>
      </c>
      <c r="F49" s="14"/>
      <c r="G49" s="16">
        <f>C49</f>
        <v>24</v>
      </c>
      <c r="H49" s="14"/>
      <c r="I49" s="75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</row>
    <row r="50" spans="1:36" ht="12.95" customHeight="1" x14ac:dyDescent="0.15">
      <c r="A50" s="70" t="s">
        <v>25</v>
      </c>
      <c r="B50" s="71"/>
      <c r="C50" s="4">
        <f>E50-D50</f>
        <v>6.7799999999999985</v>
      </c>
      <c r="D50" s="17">
        <f>SUMIF(G4:G43,"*下層*",F4:F43)</f>
        <v>0.14000000000000001</v>
      </c>
      <c r="E50" s="4">
        <f>SUM(F4:F43)</f>
        <v>6.9199999999999982</v>
      </c>
      <c r="F50" s="14"/>
      <c r="G50" s="18">
        <f>C50*100</f>
        <v>677.99999999999989</v>
      </c>
      <c r="H50" s="14"/>
      <c r="I50" s="75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 spans="1:36" ht="12.95" customHeight="1" x14ac:dyDescent="0.15">
      <c r="A51" s="12"/>
      <c r="B51" s="13"/>
      <c r="C51" s="13"/>
      <c r="D51" s="12"/>
      <c r="E51" s="12"/>
      <c r="F51" s="12"/>
      <c r="G51" s="19" t="str">
        <f>"形状比＝"&amp;ROUND(G48/G49*100,0)&amp;"、Sr＝"&amp;ROUND((10000/G47)^0.5/G48*100,0)</f>
        <v>形状比＝67、Sr＝18</v>
      </c>
      <c r="H51" s="13"/>
      <c r="I51" s="75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 spans="1:36" ht="12.95" customHeight="1" x14ac:dyDescent="0.15">
      <c r="A52" s="12" t="s">
        <v>26</v>
      </c>
      <c r="B52" s="13"/>
      <c r="C52" s="13"/>
      <c r="D52" s="12"/>
      <c r="E52" s="12"/>
      <c r="F52" s="12"/>
      <c r="G52" s="12"/>
      <c r="H52" s="13"/>
      <c r="I52" s="75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1:36" ht="12.95" customHeight="1" x14ac:dyDescent="0.15">
      <c r="A53" s="72"/>
      <c r="B53" s="73"/>
      <c r="C53" s="59" t="s">
        <v>18</v>
      </c>
      <c r="D53" s="59" t="s">
        <v>19</v>
      </c>
      <c r="E53" s="59" t="s">
        <v>20</v>
      </c>
      <c r="F53" s="11"/>
      <c r="G53" s="5" t="s">
        <v>21</v>
      </c>
      <c r="H53" s="13"/>
      <c r="I53" s="75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</row>
    <row r="54" spans="1:36" ht="12.95" customHeight="1" x14ac:dyDescent="0.15">
      <c r="A54" s="70" t="s">
        <v>27</v>
      </c>
      <c r="B54" s="71"/>
      <c r="C54" s="15">
        <f>COUNTIF(H4:H43,"○")</f>
        <v>6</v>
      </c>
      <c r="D54" s="15">
        <f>COUNTIF(H4:H43,"▲")</f>
        <v>9</v>
      </c>
      <c r="E54" s="15">
        <f>COUNTA(H4:H43)</f>
        <v>15</v>
      </c>
      <c r="F54" s="11"/>
      <c r="G54" s="16">
        <f>C54*100</f>
        <v>600</v>
      </c>
      <c r="H54" s="13"/>
      <c r="I54" s="75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</row>
    <row r="55" spans="1:36" ht="12.95" customHeight="1" x14ac:dyDescent="0.15">
      <c r="A55" s="70" t="s">
        <v>23</v>
      </c>
      <c r="B55" s="71"/>
      <c r="C55" s="15">
        <f>IF(C54&gt;0,ROUND(SUMIF(H4:H43,"○",E4:E43)/C54,0),"")</f>
        <v>18</v>
      </c>
      <c r="D55" s="15">
        <f>IF(D54&gt;0,ROUND(SUMIF(H4:H43,"▲",E4:E43)/D54,0),"")</f>
        <v>7</v>
      </c>
      <c r="E55" s="15">
        <f>ROUND(SUMIF(H4:H43,"*",E4:E43)/E54,0)</f>
        <v>11</v>
      </c>
      <c r="F55" s="14"/>
      <c r="G55" s="16">
        <f>C55</f>
        <v>18</v>
      </c>
      <c r="H55" s="14"/>
      <c r="I55" s="75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 spans="1:36" ht="12.95" customHeight="1" x14ac:dyDescent="0.15">
      <c r="A56" s="70" t="s">
        <v>24</v>
      </c>
      <c r="B56" s="71"/>
      <c r="C56" s="15">
        <f>IF(C54&gt;0,ROUND(SUMIF(H4:H43,"○",D4:D43)/C54,0),"")</f>
        <v>29</v>
      </c>
      <c r="D56" s="15">
        <f>IF(D54&gt;0,ROUND(SUMIF(H4:H43,"▲",D4:D43)/D54,0),"")</f>
        <v>7</v>
      </c>
      <c r="E56" s="15">
        <f>ROUND(SUMIF(H4:H43,"*",D4:D43)/E54,0)</f>
        <v>16</v>
      </c>
      <c r="F56" s="14"/>
      <c r="G56" s="16">
        <f>C56</f>
        <v>29</v>
      </c>
      <c r="H56" s="14"/>
      <c r="I56" s="75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</row>
    <row r="57" spans="1:36" ht="12.95" customHeight="1" x14ac:dyDescent="0.15">
      <c r="A57" s="70" t="s">
        <v>25</v>
      </c>
      <c r="B57" s="71"/>
      <c r="C57" s="17">
        <f>SUMIF(H4:H43,"○",F4:F43)</f>
        <v>3.48</v>
      </c>
      <c r="D57" s="17">
        <f>SUMIF(H4:H43,"▲",F4:F43)</f>
        <v>0.14000000000000001</v>
      </c>
      <c r="E57" s="17">
        <f>SUM(C57:D57)</f>
        <v>3.62</v>
      </c>
      <c r="F57" s="14"/>
      <c r="G57" s="20">
        <f>C57*100</f>
        <v>348</v>
      </c>
      <c r="H57" s="14"/>
      <c r="I57" s="75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</row>
    <row r="58" spans="1:36" ht="12.95" customHeight="1" x14ac:dyDescent="0.15">
      <c r="A58" s="12"/>
      <c r="B58" s="13"/>
      <c r="C58" s="13"/>
      <c r="D58" s="12"/>
      <c r="E58" s="12"/>
      <c r="F58" s="12"/>
      <c r="G58" s="12"/>
      <c r="H58" s="13"/>
      <c r="I58" s="75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</row>
    <row r="59" spans="1:36" ht="12.95" customHeight="1" x14ac:dyDescent="0.15">
      <c r="A59" s="12" t="s">
        <v>28</v>
      </c>
      <c r="B59" s="13"/>
      <c r="C59" s="13"/>
      <c r="D59" s="12"/>
      <c r="E59" s="12"/>
      <c r="F59" s="12"/>
      <c r="G59" s="11"/>
      <c r="H59" s="11"/>
      <c r="I59" s="75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</row>
    <row r="60" spans="1:36" ht="12.95" customHeight="1" x14ac:dyDescent="0.15">
      <c r="A60" s="72"/>
      <c r="B60" s="73"/>
      <c r="C60" s="59" t="s">
        <v>18</v>
      </c>
      <c r="D60" s="59" t="s">
        <v>19</v>
      </c>
      <c r="E60" s="59" t="s">
        <v>20</v>
      </c>
      <c r="F60" s="11"/>
      <c r="G60" s="14"/>
      <c r="H60" s="11"/>
      <c r="I60" s="75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</row>
    <row r="61" spans="1:36" ht="12.95" customHeight="1" x14ac:dyDescent="0.15">
      <c r="A61" s="70" t="s">
        <v>29</v>
      </c>
      <c r="B61" s="71"/>
      <c r="C61" s="21">
        <f>ROUND(C54/C47*100,1)</f>
        <v>50</v>
      </c>
      <c r="D61" s="21">
        <f>IF(D47&gt;0,ROUND(D54/D47*100,1),"")</f>
        <v>100</v>
      </c>
      <c r="E61" s="21">
        <f>ROUND(E54/E47*100,1)</f>
        <v>71.400000000000006</v>
      </c>
      <c r="F61" s="11"/>
      <c r="G61" s="14"/>
      <c r="H61" s="11"/>
      <c r="I61" s="76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</row>
    <row r="62" spans="1:36" ht="12.95" customHeight="1" x14ac:dyDescent="0.15">
      <c r="A62" s="70" t="s">
        <v>30</v>
      </c>
      <c r="B62" s="71"/>
      <c r="C62" s="21">
        <f>ROUND(C57/C50*100,1)</f>
        <v>51.3</v>
      </c>
      <c r="D62" s="21">
        <f>IF(D47&gt;0,ROUND(D57/D50*100,1),"")</f>
        <v>100</v>
      </c>
      <c r="E62" s="21">
        <f>ROUND(E57/E50*100,1)</f>
        <v>52.3</v>
      </c>
      <c r="F62" s="11"/>
      <c r="G62" s="11"/>
      <c r="H62" s="11"/>
      <c r="I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</row>
    <row r="63" spans="1:36" ht="12.95" customHeight="1" x14ac:dyDescent="0.15">
      <c r="A63" s="22"/>
      <c r="B63" s="22"/>
      <c r="C63" s="22"/>
      <c r="D63" s="22"/>
      <c r="E63" s="22"/>
      <c r="F63" s="22"/>
      <c r="G63" s="22"/>
      <c r="H63" s="22"/>
      <c r="I63" s="22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</row>
    <row r="64" spans="1:36" ht="12.95" customHeight="1" x14ac:dyDescent="0.15">
      <c r="A64" s="12" t="s">
        <v>31</v>
      </c>
      <c r="B64" s="13"/>
      <c r="C64" s="13"/>
      <c r="D64" s="12"/>
      <c r="E64" s="12"/>
      <c r="F64" s="12"/>
      <c r="G64" s="12"/>
      <c r="H64" s="22"/>
      <c r="I64" s="22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</row>
    <row r="65" spans="1:36" ht="12.95" customHeight="1" x14ac:dyDescent="0.15">
      <c r="A65" s="72"/>
      <c r="B65" s="73"/>
      <c r="C65" s="59" t="s">
        <v>18</v>
      </c>
      <c r="D65" s="59" t="s">
        <v>19</v>
      </c>
      <c r="E65" s="59" t="s">
        <v>20</v>
      </c>
      <c r="F65" s="11"/>
      <c r="G65" s="5" t="s">
        <v>21</v>
      </c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</row>
    <row r="66" spans="1:36" ht="12.95" customHeight="1" x14ac:dyDescent="0.15">
      <c r="A66" s="70" t="s">
        <v>22</v>
      </c>
      <c r="B66" s="71"/>
      <c r="C66" s="15">
        <f>C47-C54</f>
        <v>6</v>
      </c>
      <c r="D66" s="15">
        <f>D47-D54</f>
        <v>0</v>
      </c>
      <c r="E66" s="15">
        <f>SUM(C66:D66)</f>
        <v>6</v>
      </c>
      <c r="F66" s="11"/>
      <c r="G66" s="16">
        <f>C66*100</f>
        <v>600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</row>
    <row r="67" spans="1:36" ht="12.95" customHeight="1" x14ac:dyDescent="0.15">
      <c r="A67" s="70" t="s">
        <v>23</v>
      </c>
      <c r="B67" s="71"/>
      <c r="C67" s="15">
        <f>IF(C66&gt;0,ROUND(SUMIFS(E4:E43,G4:G43,"&lt;&gt;*下層*",H4:H43,"")/C66,0),"")</f>
        <v>17</v>
      </c>
      <c r="D67" s="15" t="str">
        <f>IF(D66&gt;0,ROUND(SUMIFS(E4:E43,G7:G43,"*下層*",H4:H43,"")/D66,0),"")</f>
        <v/>
      </c>
      <c r="E67" s="15">
        <f>IF(E66&gt;0,ROUND(SUMIF(H4:H43,"",E4:E43)/E66,0),"")</f>
        <v>17</v>
      </c>
      <c r="F67" s="14"/>
      <c r="G67" s="16">
        <f>C67</f>
        <v>17</v>
      </c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</row>
    <row r="68" spans="1:36" ht="12.95" customHeight="1" x14ac:dyDescent="0.15">
      <c r="A68" s="70" t="s">
        <v>24</v>
      </c>
      <c r="B68" s="71"/>
      <c r="C68" s="15">
        <f>IF(C66&gt;0,ROUND(SUMIFS(D4:D43,G4:G43,"&lt;&gt;*下層*",H4:H43,"")/C66,0),"")</f>
        <v>26</v>
      </c>
      <c r="D68" s="15" t="str">
        <f>IF(D66&gt;0,ROUND(SUMIFS(D4:D43,G7:G43,"*下層*",H4:H43,"")/D66,0),"")</f>
        <v/>
      </c>
      <c r="E68" s="15">
        <f>IF(E66&gt;0,ROUND(SUMIF(H4:H43,"",D4:D43)/E66,0),"")</f>
        <v>26</v>
      </c>
      <c r="F68" s="14"/>
      <c r="G68" s="16">
        <f>C68</f>
        <v>26</v>
      </c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</row>
    <row r="69" spans="1:36" ht="12.95" customHeight="1" x14ac:dyDescent="0.15">
      <c r="A69" s="70" t="s">
        <v>25</v>
      </c>
      <c r="B69" s="71"/>
      <c r="C69" s="4">
        <f>C50-C57</f>
        <v>3.2999999999999985</v>
      </c>
      <c r="D69" s="17" t="str">
        <f>IF(D66&gt;0,D50-D57,"")</f>
        <v/>
      </c>
      <c r="E69" s="4">
        <f>SUM(C69:D69)</f>
        <v>3.2999999999999985</v>
      </c>
      <c r="F69" s="14"/>
      <c r="G69" s="18">
        <f>C69*100</f>
        <v>329.99999999999983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</row>
    <row r="70" spans="1:36" x14ac:dyDescent="0.15">
      <c r="G70" s="19" t="str">
        <f>"形状比＝"&amp;ROUND(G67/G68*100,0)&amp;"、Sr＝"&amp;ROUND((10000/G66)^0.5/G67*100,0)</f>
        <v>形状比＝65、Sr＝24</v>
      </c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</row>
    <row r="71" spans="1:36" x14ac:dyDescent="0.15"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</row>
    <row r="72" spans="1:36" x14ac:dyDescent="0.15"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</row>
    <row r="73" spans="1:36" x14ac:dyDescent="0.15"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</row>
    <row r="74" spans="1:36" x14ac:dyDescent="0.15"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</row>
    <row r="75" spans="1:36" x14ac:dyDescent="0.15"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</row>
    <row r="76" spans="1:36" x14ac:dyDescent="0.15"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</row>
    <row r="77" spans="1:36" x14ac:dyDescent="0.15"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</row>
    <row r="78" spans="1:36" x14ac:dyDescent="0.15"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</row>
    <row r="79" spans="1:36" x14ac:dyDescent="0.15"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</row>
    <row r="80" spans="1:36" x14ac:dyDescent="0.15"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</row>
    <row r="81" spans="11:36" x14ac:dyDescent="0.15"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</row>
    <row r="82" spans="11:36" x14ac:dyDescent="0.15"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</row>
    <row r="83" spans="11:36" x14ac:dyDescent="0.15"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1:36" x14ac:dyDescent="0.15"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</row>
    <row r="85" spans="11:36" x14ac:dyDescent="0.15"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</row>
    <row r="86" spans="11:36" x14ac:dyDescent="0.15"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</row>
    <row r="87" spans="11:36" x14ac:dyDescent="0.15"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</row>
    <row r="88" spans="11:36" x14ac:dyDescent="0.15"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</row>
    <row r="89" spans="11:36" x14ac:dyDescent="0.15"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</row>
    <row r="90" spans="11:36" x14ac:dyDescent="0.15"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</row>
    <row r="91" spans="11:36" x14ac:dyDescent="0.15"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</row>
    <row r="92" spans="11:36" x14ac:dyDescent="0.15"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</row>
    <row r="93" spans="11:36" x14ac:dyDescent="0.15"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</row>
    <row r="94" spans="11:36" x14ac:dyDescent="0.15"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</row>
    <row r="95" spans="11:36" x14ac:dyDescent="0.15"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</row>
    <row r="96" spans="11:36" x14ac:dyDescent="0.15"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</row>
    <row r="97" spans="11:36" x14ac:dyDescent="0.15"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</row>
    <row r="98" spans="11:36" x14ac:dyDescent="0.15"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1:36" x14ac:dyDescent="0.15"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1:36" x14ac:dyDescent="0.15"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</row>
    <row r="101" spans="11:36" x14ac:dyDescent="0.15"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</row>
    <row r="102" spans="11:36" x14ac:dyDescent="0.15"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</row>
    <row r="103" spans="11:36" x14ac:dyDescent="0.15"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</row>
    <row r="104" spans="11:36" x14ac:dyDescent="0.15"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</row>
    <row r="105" spans="11:36" x14ac:dyDescent="0.15"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</row>
    <row r="106" spans="11:36" x14ac:dyDescent="0.15"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</row>
    <row r="107" spans="11:36" x14ac:dyDescent="0.15"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</row>
    <row r="108" spans="11:36" x14ac:dyDescent="0.15"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</row>
    <row r="109" spans="11:36" x14ac:dyDescent="0.15"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</row>
    <row r="110" spans="11:36" x14ac:dyDescent="0.15"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</row>
    <row r="111" spans="11:36" x14ac:dyDescent="0.15"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</row>
    <row r="112" spans="11:36" x14ac:dyDescent="0.15"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</row>
    <row r="113" spans="11:36" x14ac:dyDescent="0.15"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</row>
    <row r="114" spans="11:36" x14ac:dyDescent="0.15"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</row>
    <row r="115" spans="11:36" x14ac:dyDescent="0.15"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</row>
    <row r="116" spans="11:36" x14ac:dyDescent="0.15"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</row>
    <row r="117" spans="11:36" x14ac:dyDescent="0.15"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</row>
    <row r="118" spans="11:36" x14ac:dyDescent="0.15"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</row>
    <row r="119" spans="11:36" x14ac:dyDescent="0.15"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</row>
    <row r="120" spans="11:36" x14ac:dyDescent="0.15"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</row>
  </sheetData>
  <autoFilter ref="A3:I43">
    <filterColumn colId="1" showButton="0"/>
  </autoFilter>
  <mergeCells count="67">
    <mergeCell ref="B7:C7"/>
    <mergeCell ref="A2:G2"/>
    <mergeCell ref="H2:I2"/>
    <mergeCell ref="K2:P2"/>
    <mergeCell ref="Q2:U2"/>
    <mergeCell ref="AG2:AJ2"/>
    <mergeCell ref="B3:C3"/>
    <mergeCell ref="B4:C4"/>
    <mergeCell ref="B5:C5"/>
    <mergeCell ref="B6:C6"/>
    <mergeCell ref="V2:Z2"/>
    <mergeCell ref="AA2:AF2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46:B46"/>
    <mergeCell ref="I46:I61"/>
    <mergeCell ref="A47:B47"/>
    <mergeCell ref="A48:B48"/>
    <mergeCell ref="A49:B49"/>
    <mergeCell ref="A50:B50"/>
    <mergeCell ref="A53:B53"/>
    <mergeCell ref="A54:B54"/>
    <mergeCell ref="A55:B55"/>
    <mergeCell ref="A56:B56"/>
    <mergeCell ref="A67:B67"/>
    <mergeCell ref="A68:B68"/>
    <mergeCell ref="A69:B69"/>
    <mergeCell ref="A57:B57"/>
    <mergeCell ref="A60:B60"/>
    <mergeCell ref="A61:B61"/>
    <mergeCell ref="A62:B62"/>
    <mergeCell ref="A65:B65"/>
    <mergeCell ref="A66:B66"/>
  </mergeCells>
  <phoneticPr fontId="3"/>
  <conditionalFormatting sqref="K4:K43">
    <cfRule type="expression" dxfId="159" priority="16" stopIfTrue="1">
      <formula>AND(($H4="スギ"),(#REF!&lt;12))</formula>
    </cfRule>
  </conditionalFormatting>
  <conditionalFormatting sqref="L4:L43">
    <cfRule type="expression" dxfId="158" priority="15" stopIfTrue="1">
      <formula>AND(($H4="スギ"),(#REF!&lt;22),(#REF!&gt;=12))</formula>
    </cfRule>
  </conditionalFormatting>
  <conditionalFormatting sqref="M4:M43">
    <cfRule type="expression" dxfId="157" priority="14" stopIfTrue="1">
      <formula>AND(($H4="スギ"),(#REF!&lt;32),(#REF!&gt;=22))</formula>
    </cfRule>
  </conditionalFormatting>
  <conditionalFormatting sqref="N4:N43">
    <cfRule type="expression" dxfId="156" priority="13" stopIfTrue="1">
      <formula>AND(($H4="スギ"),(#REF!&lt;42),(#REF!&gt;=32))</formula>
    </cfRule>
  </conditionalFormatting>
  <conditionalFormatting sqref="U4:U43 Z4:AF43 AJ4:AJ43 O4:P43">
    <cfRule type="expression" dxfId="155" priority="12" stopIfTrue="1">
      <formula>AND(($H4="スギ"),(#REF!&gt;=42))</formula>
    </cfRule>
  </conditionalFormatting>
  <conditionalFormatting sqref="Q4:Q43 AA4:AA43">
    <cfRule type="expression" dxfId="154" priority="11" stopIfTrue="1">
      <formula>AND(($H4="ヒノキ"),(#REF!&lt;12))</formula>
    </cfRule>
  </conditionalFormatting>
  <conditionalFormatting sqref="R4:R43 AB4:AE43">
    <cfRule type="expression" dxfId="153" priority="10" stopIfTrue="1">
      <formula>AND(($H4="ヒノキ"),(#REF!&lt;22),(#REF!&gt;=12))</formula>
    </cfRule>
  </conditionalFormatting>
  <conditionalFormatting sqref="S4:S43">
    <cfRule type="expression" dxfId="152" priority="9" stopIfTrue="1">
      <formula>AND(($H4="ヒノキ"),(#REF!&lt;32),(#REF!&gt;=22))</formula>
    </cfRule>
  </conditionalFormatting>
  <conditionalFormatting sqref="T4:U43 Z4:AF43 AJ4:AJ43">
    <cfRule type="expression" dxfId="151" priority="8" stopIfTrue="1">
      <formula>AND(($H4="ヒノキ"),(#REF!&gt;=32))</formula>
    </cfRule>
  </conditionalFormatting>
  <conditionalFormatting sqref="V4:V43 AA4:AA43">
    <cfRule type="expression" dxfId="150" priority="7" stopIfTrue="1">
      <formula>AND(($H4="アカマツ"),(#REF!&lt;12))</formula>
    </cfRule>
  </conditionalFormatting>
  <conditionalFormatting sqref="W4:W43 AB4:AB43">
    <cfRule type="expression" dxfId="149" priority="6" stopIfTrue="1">
      <formula>AND(($H4="アカマツ"),(#REF!&lt;22),(#REF!&gt;=12))</formula>
    </cfRule>
  </conditionalFormatting>
  <conditionalFormatting sqref="X4:X43 AC4:AC43">
    <cfRule type="expression" dxfId="148" priority="5" stopIfTrue="1">
      <formula>AND(($H4="アカマツ"),(#REF!&lt;42),(#REF!&gt;=22))</formula>
    </cfRule>
  </conditionalFormatting>
  <conditionalFormatting sqref="Y4:AF43 AJ4:AJ43">
    <cfRule type="expression" dxfId="147" priority="4" stopIfTrue="1">
      <formula>AND(($H4="アカマツ"),(#REF!&gt;=42))</formula>
    </cfRule>
  </conditionalFormatting>
  <conditionalFormatting sqref="AG4:AG43">
    <cfRule type="expression" dxfId="146" priority="3" stopIfTrue="1">
      <formula>AND(($H4&lt;&gt;"スギ"),($H4&lt;&gt;"ヒノキ"),($H4&lt;&gt;"アカマツ"),(#REF!&lt;12))</formula>
    </cfRule>
  </conditionalFormatting>
  <conditionalFormatting sqref="AH4:AH43">
    <cfRule type="expression" dxfId="145" priority="2" stopIfTrue="1">
      <formula>AND(($H4&lt;&gt;"スギ"),($H4&lt;&gt;"ヒノキ"),($H4&lt;&gt;"アカマツ"),(#REF!&lt;42),(#REF!&gt;=12))</formula>
    </cfRule>
  </conditionalFormatting>
  <conditionalFormatting sqref="AI4:AJ43">
    <cfRule type="expression" dxfId="144" priority="1" stopIfTrue="1">
      <formula>AND(($H4&lt;&gt;"スギ"),($H4&lt;&gt;"ヒノキ"),($H4&lt;&gt;"アカマツ"),(#REF!&gt;=42))</formula>
    </cfRule>
  </conditionalFormatting>
  <pageMargins left="1.1023622047244095" right="0.19685039370078741" top="0.27559055118110237" bottom="0.31496062992125984" header="0.15748031496062992" footer="0.23622047244094491"/>
  <pageSetup paperSize="9" scale="90" orientation="portrait" blackAndWhite="1" r:id="rId1"/>
  <headerFooter alignWithMargins="0">
    <oddHeader>&amp;R&amp;P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120"/>
  <sheetViews>
    <sheetView showGridLines="0" tabSelected="1" view="pageBreakPreview" topLeftCell="A22" zoomScaleNormal="85" zoomScaleSheetLayoutView="100" workbookViewId="0">
      <selection activeCell="J6" sqref="J6"/>
    </sheetView>
  </sheetViews>
  <sheetFormatPr defaultColWidth="8.125" defaultRowHeight="14.25" x14ac:dyDescent="0.15"/>
  <cols>
    <col min="1" max="3" width="7.875" style="1" customWidth="1"/>
    <col min="4" max="4" width="8.125" style="1" customWidth="1"/>
    <col min="5" max="6" width="8" style="1" customWidth="1"/>
    <col min="7" max="7" width="18.625" style="1" customWidth="1"/>
    <col min="8" max="8" width="7.75" style="1" customWidth="1"/>
    <col min="9" max="9" width="23.875" style="1" customWidth="1"/>
    <col min="10" max="16384" width="8.125" style="1"/>
  </cols>
  <sheetData>
    <row r="1" spans="1:36" ht="43.5" customHeight="1" x14ac:dyDescent="0.15">
      <c r="B1" s="1" t="s">
        <v>0</v>
      </c>
    </row>
    <row r="2" spans="1:36" ht="21" customHeight="1" x14ac:dyDescent="0.15">
      <c r="A2" s="83" t="s">
        <v>105</v>
      </c>
      <c r="B2" s="83"/>
      <c r="C2" s="83"/>
      <c r="D2" s="83"/>
      <c r="E2" s="83"/>
      <c r="F2" s="83"/>
      <c r="G2" s="83"/>
      <c r="H2" s="84" t="s">
        <v>63</v>
      </c>
      <c r="I2" s="84"/>
      <c r="K2" s="80" t="s">
        <v>1</v>
      </c>
      <c r="L2" s="81"/>
      <c r="M2" s="81"/>
      <c r="N2" s="81"/>
      <c r="O2" s="81"/>
      <c r="P2" s="82"/>
      <c r="Q2" s="80" t="s">
        <v>2</v>
      </c>
      <c r="R2" s="81"/>
      <c r="S2" s="81"/>
      <c r="T2" s="81"/>
      <c r="U2" s="82"/>
      <c r="V2" s="80" t="s">
        <v>3</v>
      </c>
      <c r="W2" s="81"/>
      <c r="X2" s="81"/>
      <c r="Y2" s="81"/>
      <c r="Z2" s="82"/>
      <c r="AA2" s="80" t="s">
        <v>4</v>
      </c>
      <c r="AB2" s="81"/>
      <c r="AC2" s="81"/>
      <c r="AD2" s="81"/>
      <c r="AE2" s="81"/>
      <c r="AF2" s="82"/>
      <c r="AG2" s="78" t="s">
        <v>5</v>
      </c>
      <c r="AH2" s="78"/>
      <c r="AI2" s="78"/>
      <c r="AJ2" s="78"/>
    </row>
    <row r="3" spans="1:36" ht="46.5" customHeight="1" x14ac:dyDescent="0.15">
      <c r="A3" s="61" t="s">
        <v>6</v>
      </c>
      <c r="B3" s="79" t="s">
        <v>7</v>
      </c>
      <c r="C3" s="79"/>
      <c r="D3" s="2" t="s">
        <v>8</v>
      </c>
      <c r="E3" s="2" t="s">
        <v>9</v>
      </c>
      <c r="F3" s="3" t="s">
        <v>10</v>
      </c>
      <c r="G3" s="3" t="s">
        <v>11</v>
      </c>
      <c r="H3" s="2" t="s">
        <v>12</v>
      </c>
      <c r="I3" s="2" t="s">
        <v>13</v>
      </c>
      <c r="K3" s="60">
        <v>0</v>
      </c>
      <c r="L3" s="60">
        <v>12</v>
      </c>
      <c r="M3" s="60">
        <v>22</v>
      </c>
      <c r="N3" s="60">
        <v>32</v>
      </c>
      <c r="O3" s="60">
        <v>42</v>
      </c>
      <c r="P3" s="60" t="s">
        <v>14</v>
      </c>
      <c r="Q3" s="60">
        <v>0</v>
      </c>
      <c r="R3" s="60">
        <v>12</v>
      </c>
      <c r="S3" s="60">
        <v>22</v>
      </c>
      <c r="T3" s="60">
        <v>32</v>
      </c>
      <c r="U3" s="60" t="s">
        <v>14</v>
      </c>
      <c r="V3" s="60">
        <v>0</v>
      </c>
      <c r="W3" s="60">
        <v>12</v>
      </c>
      <c r="X3" s="60">
        <v>22</v>
      </c>
      <c r="Y3" s="60">
        <v>42</v>
      </c>
      <c r="Z3" s="60" t="s">
        <v>14</v>
      </c>
      <c r="AA3" s="60">
        <v>0</v>
      </c>
      <c r="AB3" s="60">
        <v>12</v>
      </c>
      <c r="AC3" s="60">
        <v>22</v>
      </c>
      <c r="AD3" s="60">
        <v>32</v>
      </c>
      <c r="AE3" s="60">
        <v>42</v>
      </c>
      <c r="AF3" s="60" t="s">
        <v>14</v>
      </c>
      <c r="AG3" s="60">
        <v>0</v>
      </c>
      <c r="AH3" s="60">
        <v>12</v>
      </c>
      <c r="AI3" s="60">
        <v>42</v>
      </c>
      <c r="AJ3" s="60" t="s">
        <v>14</v>
      </c>
    </row>
    <row r="4" spans="1:36" ht="12.95" customHeight="1" x14ac:dyDescent="0.15">
      <c r="A4" s="59">
        <v>701</v>
      </c>
      <c r="B4" s="77" t="s">
        <v>86</v>
      </c>
      <c r="C4" s="77"/>
      <c r="D4" s="59">
        <v>32</v>
      </c>
      <c r="E4" s="59">
        <v>19</v>
      </c>
      <c r="F4" s="4">
        <f t="shared" ref="F4:F43" si="0">IF(D4&gt;0,IF(B4="スギ",P4,IF(B4="ヒノキ",U4,IF(B4="アカマツ",Z4,IF(B4="カラマツ",AF4,AJ4)))),"")</f>
        <v>0.7</v>
      </c>
      <c r="G4" s="5"/>
      <c r="H4" s="59"/>
      <c r="I4" s="59" t="s">
        <v>71</v>
      </c>
      <c r="J4" s="1" t="s">
        <v>15</v>
      </c>
      <c r="K4" s="60">
        <f t="shared" ref="K4:K43" si="1">IF(ROUND(10^(-5+0.8769+1.7454*LOG(D4)+1.014*LOG(E4)),2)&gt;=0.01,ROUND(10^(-5+0.8769+1.7454*LOG(D4)+1.014*LOG(E4)),2),ROUND(10^(-5+0.8769+1.7454*LOG(D4)+1.014*LOG(E4)),3))</f>
        <v>0.63</v>
      </c>
      <c r="L4" s="60">
        <f t="shared" ref="L4:L43" si="2">ROUND(10^(-5+0.73504+1.83346*LOG(D4)+1.06569*LOG(E4)),2)</f>
        <v>0.72</v>
      </c>
      <c r="M4" s="60">
        <f t="shared" ref="M4:M43" si="3">ROUND(10^(-5+0.71514+1.74357*LOG(D4)+1.17719*LOG(E4)),2)</f>
        <v>0.7</v>
      </c>
      <c r="N4" s="60">
        <f t="shared" ref="N4:N43" si="4">ROUND(10^(-5+0.82956+1.76381*LOG(D4)+1.06412*LOG(E4)),2)</f>
        <v>0.7</v>
      </c>
      <c r="O4" s="60">
        <f t="shared" ref="O4:O43" si="5">ROUND(10^(-5+0.88226+1.79204*LOG(D4)+0.99303*LOG(E4)),2)</f>
        <v>0.71</v>
      </c>
      <c r="P4" s="60">
        <f>HLOOKUP($D4,K$3:O$43,MATCH($A4,$A$3:$A$43,0),1)</f>
        <v>0.7</v>
      </c>
      <c r="Q4" s="60">
        <f t="shared" ref="Q4:Q43" si="6">IF(ROUND(10^(1.810672*LOG(D4)+0.982833*LOG(E4)-4.173533),2)&gt;=0.01,ROUND(10^(1.810672*LOG(D4)+0.982833*LOG(E4)-4.173533),2),ROUND(10^(1.810672*LOG(D4)+0.982833*LOG(E4)-4.173533),3))</f>
        <v>0.64</v>
      </c>
      <c r="R4" s="60">
        <f t="shared" ref="R4:R43" si="7">ROUND(10^(1.905709*LOG(D4)+1.011385*LOG(E4)-4.293729),2)</f>
        <v>0.74</v>
      </c>
      <c r="S4" s="60">
        <f t="shared" ref="S4:S43" si="8">ROUND(10^(1.771888*LOG(D4)+1.138415*LOG(E4)-4.271259),2)</f>
        <v>0.71</v>
      </c>
      <c r="T4" s="60">
        <f t="shared" ref="T4:T43" si="9">ROUND(10^(1.671519*LOG(D4)+1.363617*LOG(E4)-4.404407),2)</f>
        <v>0.72</v>
      </c>
      <c r="U4" s="60">
        <f t="shared" ref="U4:U43" si="10">HLOOKUP($D4,Q$3:T$43,MATCH($A4,$A$3:$A$43,0),1)</f>
        <v>0.72</v>
      </c>
      <c r="V4" s="60">
        <f t="shared" ref="V4:V43" si="11">IF(ROUND(10^(-4.249503+1.946501*LOG(D4)+0.942682*LOG(E4)),2)&gt;=0.01,ROUND(10^(-4.249503+1.946501*LOG(D4)+0.942682*LOG(E4)),2),ROUND(10^(-4.249503+1.946501*LOG(D4)+0.942682*LOG(E4)),3))</f>
        <v>0.77</v>
      </c>
      <c r="W4" s="60">
        <f t="shared" ref="W4:W43" si="12">ROUND(10^(-4.155639+1.847898*LOG(D4)+0.951955*LOG(E4)),2)</f>
        <v>0.7</v>
      </c>
      <c r="X4" s="60">
        <f t="shared" ref="X4:X43" si="13">ROUND(10^(-4.194535+1.804172*LOG(D4)+1.034248*LOG(E4)),2)</f>
        <v>0.7</v>
      </c>
      <c r="Y4" s="60">
        <f t="shared" ref="Y4:Y43" si="14">ROUND(10^(-4.42347+2.006485*LOG(D4)+0.967757*LOG(E4)),2)</f>
        <v>0.68</v>
      </c>
      <c r="Z4" s="60">
        <f t="shared" ref="Z4:Z43" si="15">HLOOKUP($D4,V$3:Y$43,MATCH($A4,$A$3:$A$43,0),1)</f>
        <v>0.7</v>
      </c>
      <c r="AA4" s="60">
        <f t="shared" ref="AA4:AA43" si="16">IF(ROUND(10^(1.80389*LOG(D4)+0.962587*LOG(E4)-4.155099),2)&gt;=0.01,ROUND(10^(1.80389*LOG(D4)+0.962587*LOG(E4)-4.155099),2),ROUND(10^(1.80389*LOG(D4)+0.962587*LOG(E4)-4.155099),3))</f>
        <v>0.62</v>
      </c>
      <c r="AB4" s="60">
        <f t="shared" ref="AB4:AB43" si="17">ROUND(10^(1.979213*LOG(D4)+0.998347*LOG(E4)-4.369281),2)</f>
        <v>0.77</v>
      </c>
      <c r="AC4" s="60">
        <f t="shared" ref="AC4:AC43" si="18">ROUND(10^(1.904401*LOG(D4)+1.062478*LOG(E4)-4.348104),2)</f>
        <v>0.75</v>
      </c>
      <c r="AD4" s="60">
        <f t="shared" ref="AD4:AD43" si="19">ROUND(10^(1.640825*LOG(D4)+1.080387*LOG(E4)-3.976731),2)</f>
        <v>0.75</v>
      </c>
      <c r="AE4" s="60">
        <f t="shared" ref="AE4:AE43" si="20">ROUND(10^(1.90887*LOG(D4)+1.088002*LOG(E4)-4.431495),2)</f>
        <v>0.68</v>
      </c>
      <c r="AF4" s="60">
        <f t="shared" ref="AF4:AF43" si="21">HLOOKUP($D4,AA$3:AE$43,MATCH($A4,$A$3:$A$43,0),1)</f>
        <v>0.75</v>
      </c>
      <c r="AG4" s="60">
        <f t="shared" ref="AG4:AG43" si="22">IF(ROUND(10^(1.94019664*LOG(D4)+0.84689666*LOG(E4)-4.20067295),2)&gt;=0.01,ROUND(10^(1.94019664*LOG(D4)+0.84689666*LOG(E4)-4.20067295),2),ROUND(10^(1.94019664*LOG(D4)+0.84689666*LOG(E4)-4.20067295),3))</f>
        <v>0.63</v>
      </c>
      <c r="AH4" s="60">
        <f t="shared" ref="AH4:AH43" si="23">ROUND(10^(1.93813902*LOG(D4)+0.96697002*LOG(E4)-4.32216295),2)</f>
        <v>0.68</v>
      </c>
      <c r="AI4" s="60">
        <f t="shared" ref="AI4:AI43" si="24">ROUND(10^(1.82464098*LOG(D4)+0.97625989*LOG(E4)-4.15096808),2)</f>
        <v>0.7</v>
      </c>
      <c r="AJ4" s="60">
        <f t="shared" ref="AJ4:AJ43" si="25">HLOOKUP($D4,AG$3:AI$43,MATCH($A4,$A$3:$A$43,0),1)</f>
        <v>0.68</v>
      </c>
    </row>
    <row r="5" spans="1:36" ht="12.95" customHeight="1" x14ac:dyDescent="0.15">
      <c r="A5" s="59">
        <v>702</v>
      </c>
      <c r="B5" s="77" t="s">
        <v>86</v>
      </c>
      <c r="C5" s="77"/>
      <c r="D5" s="59">
        <v>18</v>
      </c>
      <c r="E5" s="59">
        <v>10</v>
      </c>
      <c r="F5" s="4">
        <f t="shared" si="0"/>
        <v>0.13</v>
      </c>
      <c r="G5" s="5" t="s">
        <v>54</v>
      </c>
      <c r="H5" s="69" t="s">
        <v>51</v>
      </c>
      <c r="I5" s="59"/>
      <c r="J5" s="1" t="s">
        <v>15</v>
      </c>
      <c r="K5" s="60">
        <f t="shared" si="1"/>
        <v>0.12</v>
      </c>
      <c r="L5" s="60">
        <f t="shared" si="2"/>
        <v>0.13</v>
      </c>
      <c r="M5" s="60">
        <f t="shared" si="3"/>
        <v>0.12</v>
      </c>
      <c r="N5" s="60">
        <f t="shared" si="4"/>
        <v>0.13</v>
      </c>
      <c r="O5" s="60">
        <f t="shared" si="5"/>
        <v>0.13</v>
      </c>
      <c r="P5" s="60">
        <f t="shared" ref="P5:P43" si="26">HLOOKUP($D5,K$3:O$43,MATCH(A5,$A$3:$A$43,0),1)</f>
        <v>0.13</v>
      </c>
      <c r="Q5" s="60">
        <f t="shared" si="6"/>
        <v>0.12</v>
      </c>
      <c r="R5" s="60">
        <f t="shared" si="7"/>
        <v>0.13</v>
      </c>
      <c r="S5" s="60">
        <f t="shared" si="8"/>
        <v>0.12</v>
      </c>
      <c r="T5" s="60">
        <f t="shared" si="9"/>
        <v>0.11</v>
      </c>
      <c r="U5" s="60">
        <f t="shared" si="10"/>
        <v>0.13</v>
      </c>
      <c r="V5" s="60">
        <f t="shared" si="11"/>
        <v>0.14000000000000001</v>
      </c>
      <c r="W5" s="60">
        <f t="shared" si="12"/>
        <v>0.13</v>
      </c>
      <c r="X5" s="60">
        <f t="shared" si="13"/>
        <v>0.13</v>
      </c>
      <c r="Y5" s="60">
        <f t="shared" si="14"/>
        <v>0.12</v>
      </c>
      <c r="Z5" s="60">
        <f t="shared" si="15"/>
        <v>0.13</v>
      </c>
      <c r="AA5" s="60">
        <f t="shared" si="16"/>
        <v>0.12</v>
      </c>
      <c r="AB5" s="60">
        <f t="shared" si="17"/>
        <v>0.13</v>
      </c>
      <c r="AC5" s="60">
        <f t="shared" si="18"/>
        <v>0.13</v>
      </c>
      <c r="AD5" s="60">
        <f t="shared" si="19"/>
        <v>0.15</v>
      </c>
      <c r="AE5" s="60">
        <f t="shared" si="20"/>
        <v>0.11</v>
      </c>
      <c r="AF5" s="60">
        <f t="shared" si="21"/>
        <v>0.13</v>
      </c>
      <c r="AG5" s="60">
        <f t="shared" si="22"/>
        <v>0.12</v>
      </c>
      <c r="AH5" s="60">
        <f t="shared" si="23"/>
        <v>0.12</v>
      </c>
      <c r="AI5" s="60">
        <f t="shared" si="24"/>
        <v>0.13</v>
      </c>
      <c r="AJ5" s="60">
        <f t="shared" si="25"/>
        <v>0.12</v>
      </c>
    </row>
    <row r="6" spans="1:36" ht="12.95" customHeight="1" x14ac:dyDescent="0.15">
      <c r="A6" s="59">
        <v>703</v>
      </c>
      <c r="B6" s="77" t="s">
        <v>86</v>
      </c>
      <c r="C6" s="77"/>
      <c r="D6" s="59">
        <v>28</v>
      </c>
      <c r="E6" s="59">
        <v>19</v>
      </c>
      <c r="F6" s="4">
        <f t="shared" si="0"/>
        <v>0.55000000000000004</v>
      </c>
      <c r="G6" s="5"/>
      <c r="H6" s="59"/>
      <c r="I6" s="5"/>
      <c r="J6" s="1" t="s">
        <v>15</v>
      </c>
      <c r="K6" s="60">
        <f t="shared" si="1"/>
        <v>0.5</v>
      </c>
      <c r="L6" s="60">
        <f t="shared" si="2"/>
        <v>0.56000000000000005</v>
      </c>
      <c r="M6" s="60">
        <f t="shared" si="3"/>
        <v>0.55000000000000004</v>
      </c>
      <c r="N6" s="60">
        <f t="shared" si="4"/>
        <v>0.55000000000000004</v>
      </c>
      <c r="O6" s="60">
        <f t="shared" si="5"/>
        <v>0.56000000000000005</v>
      </c>
      <c r="P6" s="60">
        <f t="shared" si="26"/>
        <v>0.55000000000000004</v>
      </c>
      <c r="Q6" s="60">
        <f t="shared" si="6"/>
        <v>0.51</v>
      </c>
      <c r="R6" s="60">
        <f t="shared" si="7"/>
        <v>0.56999999999999995</v>
      </c>
      <c r="S6" s="60">
        <f t="shared" si="8"/>
        <v>0.56000000000000005</v>
      </c>
      <c r="T6" s="60">
        <f t="shared" si="9"/>
        <v>0.56999999999999995</v>
      </c>
      <c r="U6" s="60">
        <f t="shared" si="10"/>
        <v>0.56000000000000005</v>
      </c>
      <c r="V6" s="60">
        <f t="shared" si="11"/>
        <v>0.59</v>
      </c>
      <c r="W6" s="60">
        <f t="shared" si="12"/>
        <v>0.54</v>
      </c>
      <c r="X6" s="60">
        <f t="shared" si="13"/>
        <v>0.55000000000000004</v>
      </c>
      <c r="Y6" s="60">
        <f t="shared" si="14"/>
        <v>0.52</v>
      </c>
      <c r="Z6" s="60">
        <f t="shared" si="15"/>
        <v>0.55000000000000004</v>
      </c>
      <c r="AA6" s="60">
        <f t="shared" si="16"/>
        <v>0.49</v>
      </c>
      <c r="AB6" s="60">
        <f t="shared" si="17"/>
        <v>0.59</v>
      </c>
      <c r="AC6" s="60">
        <f t="shared" si="18"/>
        <v>0.57999999999999996</v>
      </c>
      <c r="AD6" s="60">
        <f t="shared" si="19"/>
        <v>0.6</v>
      </c>
      <c r="AE6" s="60">
        <f t="shared" si="20"/>
        <v>0.53</v>
      </c>
      <c r="AF6" s="60">
        <f t="shared" si="21"/>
        <v>0.57999999999999996</v>
      </c>
      <c r="AG6" s="60">
        <f t="shared" si="22"/>
        <v>0.49</v>
      </c>
      <c r="AH6" s="60">
        <f t="shared" si="23"/>
        <v>0.52</v>
      </c>
      <c r="AI6" s="60">
        <f t="shared" si="24"/>
        <v>0.55000000000000004</v>
      </c>
      <c r="AJ6" s="60">
        <f t="shared" si="25"/>
        <v>0.52</v>
      </c>
    </row>
    <row r="7" spans="1:36" ht="12.95" customHeight="1" x14ac:dyDescent="0.15">
      <c r="A7" s="59">
        <v>704</v>
      </c>
      <c r="B7" s="77" t="s">
        <v>86</v>
      </c>
      <c r="C7" s="77"/>
      <c r="D7" s="59">
        <v>32</v>
      </c>
      <c r="E7" s="59">
        <v>19</v>
      </c>
      <c r="F7" s="4">
        <f t="shared" si="0"/>
        <v>0.7</v>
      </c>
      <c r="G7" s="5"/>
      <c r="H7" s="59"/>
      <c r="I7" s="59"/>
      <c r="J7" s="1" t="s">
        <v>15</v>
      </c>
      <c r="K7" s="60">
        <f t="shared" si="1"/>
        <v>0.63</v>
      </c>
      <c r="L7" s="60">
        <f t="shared" si="2"/>
        <v>0.72</v>
      </c>
      <c r="M7" s="60">
        <f t="shared" si="3"/>
        <v>0.7</v>
      </c>
      <c r="N7" s="60">
        <f t="shared" si="4"/>
        <v>0.7</v>
      </c>
      <c r="O7" s="60">
        <f t="shared" si="5"/>
        <v>0.71</v>
      </c>
      <c r="P7" s="60">
        <f t="shared" si="26"/>
        <v>0.7</v>
      </c>
      <c r="Q7" s="60">
        <f t="shared" si="6"/>
        <v>0.64</v>
      </c>
      <c r="R7" s="60">
        <f t="shared" si="7"/>
        <v>0.74</v>
      </c>
      <c r="S7" s="60">
        <f t="shared" si="8"/>
        <v>0.71</v>
      </c>
      <c r="T7" s="60">
        <f t="shared" si="9"/>
        <v>0.72</v>
      </c>
      <c r="U7" s="60">
        <f t="shared" si="10"/>
        <v>0.72</v>
      </c>
      <c r="V7" s="60">
        <f t="shared" si="11"/>
        <v>0.77</v>
      </c>
      <c r="W7" s="60">
        <f t="shared" si="12"/>
        <v>0.7</v>
      </c>
      <c r="X7" s="60">
        <f t="shared" si="13"/>
        <v>0.7</v>
      </c>
      <c r="Y7" s="60">
        <f t="shared" si="14"/>
        <v>0.68</v>
      </c>
      <c r="Z7" s="60">
        <f t="shared" si="15"/>
        <v>0.7</v>
      </c>
      <c r="AA7" s="60">
        <f t="shared" si="16"/>
        <v>0.62</v>
      </c>
      <c r="AB7" s="60">
        <f t="shared" si="17"/>
        <v>0.77</v>
      </c>
      <c r="AC7" s="60">
        <f t="shared" si="18"/>
        <v>0.75</v>
      </c>
      <c r="AD7" s="60">
        <f t="shared" si="19"/>
        <v>0.75</v>
      </c>
      <c r="AE7" s="60">
        <f t="shared" si="20"/>
        <v>0.68</v>
      </c>
      <c r="AF7" s="60">
        <f t="shared" si="21"/>
        <v>0.75</v>
      </c>
      <c r="AG7" s="60">
        <f t="shared" si="22"/>
        <v>0.63</v>
      </c>
      <c r="AH7" s="60">
        <f t="shared" si="23"/>
        <v>0.68</v>
      </c>
      <c r="AI7" s="60">
        <f t="shared" si="24"/>
        <v>0.7</v>
      </c>
      <c r="AJ7" s="60">
        <f t="shared" si="25"/>
        <v>0.68</v>
      </c>
    </row>
    <row r="8" spans="1:36" ht="12.95" customHeight="1" x14ac:dyDescent="0.15">
      <c r="A8" s="59">
        <v>705</v>
      </c>
      <c r="B8" s="77" t="s">
        <v>86</v>
      </c>
      <c r="C8" s="77"/>
      <c r="D8" s="59">
        <v>20</v>
      </c>
      <c r="E8" s="59">
        <v>16</v>
      </c>
      <c r="F8" s="4">
        <f t="shared" si="0"/>
        <v>0.25</v>
      </c>
      <c r="G8" s="5"/>
      <c r="H8" s="59" t="s">
        <v>113</v>
      </c>
      <c r="I8" s="59"/>
      <c r="J8" s="1" t="s">
        <v>15</v>
      </c>
      <c r="K8" s="60">
        <f t="shared" si="1"/>
        <v>0.23</v>
      </c>
      <c r="L8" s="60">
        <f t="shared" si="2"/>
        <v>0.25</v>
      </c>
      <c r="M8" s="60">
        <f t="shared" si="3"/>
        <v>0.25</v>
      </c>
      <c r="N8" s="60">
        <f t="shared" si="4"/>
        <v>0.25</v>
      </c>
      <c r="O8" s="60">
        <f t="shared" si="5"/>
        <v>0.26</v>
      </c>
      <c r="P8" s="60">
        <f t="shared" si="26"/>
        <v>0.25</v>
      </c>
      <c r="Q8" s="60">
        <f t="shared" si="6"/>
        <v>0.23</v>
      </c>
      <c r="R8" s="60">
        <f t="shared" si="7"/>
        <v>0.25</v>
      </c>
      <c r="S8" s="60">
        <f t="shared" si="8"/>
        <v>0.25</v>
      </c>
      <c r="T8" s="60">
        <f t="shared" si="9"/>
        <v>0.26</v>
      </c>
      <c r="U8" s="60">
        <f t="shared" si="10"/>
        <v>0.25</v>
      </c>
      <c r="V8" s="60">
        <f t="shared" si="11"/>
        <v>0.26</v>
      </c>
      <c r="W8" s="60">
        <f t="shared" si="12"/>
        <v>0.25</v>
      </c>
      <c r="X8" s="60">
        <f t="shared" si="13"/>
        <v>0.25</v>
      </c>
      <c r="Y8" s="60">
        <f t="shared" si="14"/>
        <v>0.23</v>
      </c>
      <c r="Z8" s="60">
        <f t="shared" si="15"/>
        <v>0.25</v>
      </c>
      <c r="AA8" s="60">
        <f t="shared" si="16"/>
        <v>0.22</v>
      </c>
      <c r="AB8" s="60">
        <f t="shared" si="17"/>
        <v>0.26</v>
      </c>
      <c r="AC8" s="60">
        <f t="shared" si="18"/>
        <v>0.26</v>
      </c>
      <c r="AD8" s="60">
        <f t="shared" si="19"/>
        <v>0.28999999999999998</v>
      </c>
      <c r="AE8" s="60">
        <f t="shared" si="20"/>
        <v>0.23</v>
      </c>
      <c r="AF8" s="60">
        <f t="shared" si="21"/>
        <v>0.26</v>
      </c>
      <c r="AG8" s="60">
        <f t="shared" si="22"/>
        <v>0.22</v>
      </c>
      <c r="AH8" s="60">
        <f t="shared" si="23"/>
        <v>0.23</v>
      </c>
      <c r="AI8" s="60">
        <f t="shared" si="24"/>
        <v>0.25</v>
      </c>
      <c r="AJ8" s="60">
        <f t="shared" si="25"/>
        <v>0.23</v>
      </c>
    </row>
    <row r="9" spans="1:36" ht="12.95" customHeight="1" x14ac:dyDescent="0.15">
      <c r="A9" s="59">
        <v>706</v>
      </c>
      <c r="B9" s="77" t="s">
        <v>86</v>
      </c>
      <c r="C9" s="77"/>
      <c r="D9" s="59">
        <v>22</v>
      </c>
      <c r="E9" s="59">
        <v>17</v>
      </c>
      <c r="F9" s="4">
        <f t="shared" si="0"/>
        <v>0.32</v>
      </c>
      <c r="G9" s="5"/>
      <c r="H9" s="59" t="s">
        <v>114</v>
      </c>
      <c r="I9" s="59"/>
      <c r="J9" s="1" t="s">
        <v>15</v>
      </c>
      <c r="K9" s="60">
        <f t="shared" si="1"/>
        <v>0.28999999999999998</v>
      </c>
      <c r="L9" s="60">
        <f t="shared" si="2"/>
        <v>0.32</v>
      </c>
      <c r="M9" s="60">
        <f t="shared" si="3"/>
        <v>0.32</v>
      </c>
      <c r="N9" s="60">
        <f t="shared" si="4"/>
        <v>0.32</v>
      </c>
      <c r="O9" s="60">
        <f t="shared" si="5"/>
        <v>0.32</v>
      </c>
      <c r="P9" s="60">
        <f t="shared" si="26"/>
        <v>0.32</v>
      </c>
      <c r="Q9" s="60">
        <f t="shared" si="6"/>
        <v>0.28999999999999998</v>
      </c>
      <c r="R9" s="60">
        <f t="shared" si="7"/>
        <v>0.32</v>
      </c>
      <c r="S9" s="60">
        <f t="shared" si="8"/>
        <v>0.32</v>
      </c>
      <c r="T9" s="60">
        <f t="shared" si="9"/>
        <v>0.33</v>
      </c>
      <c r="U9" s="60">
        <f t="shared" si="10"/>
        <v>0.32</v>
      </c>
      <c r="V9" s="60">
        <f t="shared" si="11"/>
        <v>0.33</v>
      </c>
      <c r="W9" s="60">
        <f t="shared" si="12"/>
        <v>0.31</v>
      </c>
      <c r="X9" s="60">
        <f t="shared" si="13"/>
        <v>0.32</v>
      </c>
      <c r="Y9" s="60">
        <f t="shared" si="14"/>
        <v>0.28999999999999998</v>
      </c>
      <c r="Z9" s="60">
        <f t="shared" si="15"/>
        <v>0.32</v>
      </c>
      <c r="AA9" s="60">
        <f t="shared" si="16"/>
        <v>0.28000000000000003</v>
      </c>
      <c r="AB9" s="60">
        <f t="shared" si="17"/>
        <v>0.33</v>
      </c>
      <c r="AC9" s="60">
        <f t="shared" si="18"/>
        <v>0.33</v>
      </c>
      <c r="AD9" s="60">
        <f t="shared" si="19"/>
        <v>0.36</v>
      </c>
      <c r="AE9" s="60">
        <f t="shared" si="20"/>
        <v>0.28999999999999998</v>
      </c>
      <c r="AF9" s="60">
        <f t="shared" si="21"/>
        <v>0.33</v>
      </c>
      <c r="AG9" s="60">
        <f t="shared" si="22"/>
        <v>0.28000000000000003</v>
      </c>
      <c r="AH9" s="60">
        <f t="shared" si="23"/>
        <v>0.28999999999999998</v>
      </c>
      <c r="AI9" s="60">
        <f t="shared" si="24"/>
        <v>0.32</v>
      </c>
      <c r="AJ9" s="60">
        <f t="shared" si="25"/>
        <v>0.28999999999999998</v>
      </c>
    </row>
    <row r="10" spans="1:36" ht="12.95" customHeight="1" x14ac:dyDescent="0.15">
      <c r="A10" s="59">
        <v>707</v>
      </c>
      <c r="B10" s="77" t="s">
        <v>86</v>
      </c>
      <c r="C10" s="77"/>
      <c r="D10" s="59">
        <v>24</v>
      </c>
      <c r="E10" s="59">
        <v>16</v>
      </c>
      <c r="F10" s="4">
        <f t="shared" si="0"/>
        <v>0.35</v>
      </c>
      <c r="G10" s="5" t="s">
        <v>53</v>
      </c>
      <c r="H10" s="59" t="s">
        <v>51</v>
      </c>
      <c r="I10" s="5"/>
      <c r="J10" s="1" t="s">
        <v>15</v>
      </c>
      <c r="K10" s="60">
        <f t="shared" si="1"/>
        <v>0.32</v>
      </c>
      <c r="L10" s="60">
        <f t="shared" si="2"/>
        <v>0.35</v>
      </c>
      <c r="M10" s="60">
        <f t="shared" si="3"/>
        <v>0.35</v>
      </c>
      <c r="N10" s="60">
        <f t="shared" si="4"/>
        <v>0.35</v>
      </c>
      <c r="O10" s="60">
        <f t="shared" si="5"/>
        <v>0.36</v>
      </c>
      <c r="P10" s="60">
        <f t="shared" si="26"/>
        <v>0.35</v>
      </c>
      <c r="Q10" s="60">
        <f t="shared" si="6"/>
        <v>0.32</v>
      </c>
      <c r="R10" s="60">
        <f t="shared" si="7"/>
        <v>0.36</v>
      </c>
      <c r="S10" s="60">
        <f t="shared" si="8"/>
        <v>0.35</v>
      </c>
      <c r="T10" s="60">
        <f t="shared" si="9"/>
        <v>0.35</v>
      </c>
      <c r="U10" s="60">
        <f t="shared" si="10"/>
        <v>0.35</v>
      </c>
      <c r="V10" s="60">
        <f t="shared" si="11"/>
        <v>0.37</v>
      </c>
      <c r="W10" s="60">
        <f t="shared" si="12"/>
        <v>0.35</v>
      </c>
      <c r="X10" s="60">
        <f t="shared" si="13"/>
        <v>0.35</v>
      </c>
      <c r="Y10" s="60">
        <f t="shared" si="14"/>
        <v>0.32</v>
      </c>
      <c r="Z10" s="60">
        <f t="shared" si="15"/>
        <v>0.35</v>
      </c>
      <c r="AA10" s="60">
        <f t="shared" si="16"/>
        <v>0.31</v>
      </c>
      <c r="AB10" s="60">
        <f t="shared" si="17"/>
        <v>0.37</v>
      </c>
      <c r="AC10" s="60">
        <f t="shared" si="18"/>
        <v>0.36</v>
      </c>
      <c r="AD10" s="60">
        <f t="shared" si="19"/>
        <v>0.39</v>
      </c>
      <c r="AE10" s="60">
        <f t="shared" si="20"/>
        <v>0.33</v>
      </c>
      <c r="AF10" s="60">
        <f t="shared" si="21"/>
        <v>0.36</v>
      </c>
      <c r="AG10" s="60">
        <f t="shared" si="22"/>
        <v>0.31</v>
      </c>
      <c r="AH10" s="60">
        <f t="shared" si="23"/>
        <v>0.33</v>
      </c>
      <c r="AI10" s="60">
        <f t="shared" si="24"/>
        <v>0.35</v>
      </c>
      <c r="AJ10" s="60">
        <f t="shared" si="25"/>
        <v>0.33</v>
      </c>
    </row>
    <row r="11" spans="1:36" ht="12.95" customHeight="1" x14ac:dyDescent="0.15">
      <c r="A11" s="59">
        <v>708</v>
      </c>
      <c r="B11" s="77" t="s">
        <v>86</v>
      </c>
      <c r="C11" s="77"/>
      <c r="D11" s="59">
        <v>48</v>
      </c>
      <c r="E11" s="59">
        <v>19</v>
      </c>
      <c r="F11" s="4">
        <f t="shared" si="0"/>
        <v>1.54</v>
      </c>
      <c r="G11" s="5" t="s">
        <v>55</v>
      </c>
      <c r="H11" s="59" t="s">
        <v>51</v>
      </c>
      <c r="I11" s="59"/>
      <c r="J11" s="1" t="s">
        <v>15</v>
      </c>
      <c r="K11" s="60">
        <f t="shared" si="1"/>
        <v>1.28</v>
      </c>
      <c r="L11" s="60">
        <f t="shared" si="2"/>
        <v>1.51</v>
      </c>
      <c r="M11" s="60">
        <f t="shared" si="3"/>
        <v>1.42</v>
      </c>
      <c r="N11" s="60">
        <f t="shared" si="4"/>
        <v>1.43</v>
      </c>
      <c r="O11" s="60">
        <f t="shared" si="5"/>
        <v>1.46</v>
      </c>
      <c r="P11" s="60">
        <f t="shared" si="26"/>
        <v>1.46</v>
      </c>
      <c r="Q11" s="60">
        <f t="shared" si="6"/>
        <v>1.34</v>
      </c>
      <c r="R11" s="60">
        <f t="shared" si="7"/>
        <v>1.6</v>
      </c>
      <c r="S11" s="60">
        <f t="shared" si="8"/>
        <v>1.46</v>
      </c>
      <c r="T11" s="60">
        <f t="shared" si="9"/>
        <v>1.41</v>
      </c>
      <c r="U11" s="60">
        <f t="shared" si="10"/>
        <v>1.41</v>
      </c>
      <c r="V11" s="60">
        <f t="shared" si="11"/>
        <v>1.69</v>
      </c>
      <c r="W11" s="60">
        <f t="shared" si="12"/>
        <v>1.47</v>
      </c>
      <c r="X11" s="60">
        <f t="shared" si="13"/>
        <v>1.45</v>
      </c>
      <c r="Y11" s="60">
        <f t="shared" si="14"/>
        <v>1.54</v>
      </c>
      <c r="Z11" s="60">
        <f t="shared" si="15"/>
        <v>1.54</v>
      </c>
      <c r="AA11" s="60">
        <f t="shared" si="16"/>
        <v>1.28</v>
      </c>
      <c r="AB11" s="60">
        <f t="shared" si="17"/>
        <v>1.72</v>
      </c>
      <c r="AC11" s="60">
        <f t="shared" si="18"/>
        <v>1.63</v>
      </c>
      <c r="AD11" s="60">
        <f t="shared" si="19"/>
        <v>1.46</v>
      </c>
      <c r="AE11" s="60">
        <f t="shared" si="20"/>
        <v>1.48</v>
      </c>
      <c r="AF11" s="60">
        <f t="shared" si="21"/>
        <v>1.48</v>
      </c>
      <c r="AG11" s="60">
        <f t="shared" si="22"/>
        <v>1.39</v>
      </c>
      <c r="AH11" s="60">
        <f t="shared" si="23"/>
        <v>1.49</v>
      </c>
      <c r="AI11" s="60">
        <f t="shared" si="24"/>
        <v>1.46</v>
      </c>
      <c r="AJ11" s="60">
        <f t="shared" si="25"/>
        <v>1.46</v>
      </c>
    </row>
    <row r="12" spans="1:36" ht="12.95" customHeight="1" x14ac:dyDescent="0.15">
      <c r="A12" s="59">
        <v>709</v>
      </c>
      <c r="B12" s="77" t="s">
        <v>86</v>
      </c>
      <c r="C12" s="77"/>
      <c r="D12" s="59">
        <v>18</v>
      </c>
      <c r="E12" s="59">
        <v>17</v>
      </c>
      <c r="F12" s="4">
        <f t="shared" si="0"/>
        <v>0.22</v>
      </c>
      <c r="G12" s="5" t="s">
        <v>53</v>
      </c>
      <c r="H12" s="59" t="s">
        <v>51</v>
      </c>
      <c r="I12" s="5"/>
      <c r="J12" s="1" t="s">
        <v>15</v>
      </c>
      <c r="K12" s="60">
        <f t="shared" si="1"/>
        <v>0.21</v>
      </c>
      <c r="L12" s="60">
        <f t="shared" si="2"/>
        <v>0.22</v>
      </c>
      <c r="M12" s="60">
        <f t="shared" si="3"/>
        <v>0.23</v>
      </c>
      <c r="N12" s="60">
        <f t="shared" si="4"/>
        <v>0.23</v>
      </c>
      <c r="O12" s="60">
        <f t="shared" si="5"/>
        <v>0.23</v>
      </c>
      <c r="P12" s="60">
        <f t="shared" si="26"/>
        <v>0.22</v>
      </c>
      <c r="Q12" s="60">
        <f t="shared" si="6"/>
        <v>0.2</v>
      </c>
      <c r="R12" s="60">
        <f t="shared" si="7"/>
        <v>0.22</v>
      </c>
      <c r="S12" s="60">
        <f t="shared" si="8"/>
        <v>0.23</v>
      </c>
      <c r="T12" s="60">
        <f t="shared" si="9"/>
        <v>0.24</v>
      </c>
      <c r="U12" s="60">
        <f t="shared" si="10"/>
        <v>0.22</v>
      </c>
      <c r="V12" s="60">
        <f t="shared" si="11"/>
        <v>0.23</v>
      </c>
      <c r="W12" s="60">
        <f t="shared" si="12"/>
        <v>0.22</v>
      </c>
      <c r="X12" s="60">
        <f t="shared" si="13"/>
        <v>0.22</v>
      </c>
      <c r="Y12" s="60">
        <f t="shared" si="14"/>
        <v>0.19</v>
      </c>
      <c r="Z12" s="60">
        <f t="shared" si="15"/>
        <v>0.22</v>
      </c>
      <c r="AA12" s="60">
        <f t="shared" si="16"/>
        <v>0.2</v>
      </c>
      <c r="AB12" s="60">
        <f t="shared" si="17"/>
        <v>0.22</v>
      </c>
      <c r="AC12" s="60">
        <f t="shared" si="18"/>
        <v>0.22</v>
      </c>
      <c r="AD12" s="60">
        <f t="shared" si="19"/>
        <v>0.26</v>
      </c>
      <c r="AE12" s="60">
        <f t="shared" si="20"/>
        <v>0.2</v>
      </c>
      <c r="AF12" s="60">
        <f t="shared" si="21"/>
        <v>0.22</v>
      </c>
      <c r="AG12" s="60">
        <f t="shared" si="22"/>
        <v>0.19</v>
      </c>
      <c r="AH12" s="60">
        <f t="shared" si="23"/>
        <v>0.2</v>
      </c>
      <c r="AI12" s="60">
        <f t="shared" si="24"/>
        <v>0.22</v>
      </c>
      <c r="AJ12" s="60">
        <f t="shared" si="25"/>
        <v>0.2</v>
      </c>
    </row>
    <row r="13" spans="1:36" ht="12.95" customHeight="1" x14ac:dyDescent="0.15">
      <c r="A13" s="59">
        <v>710</v>
      </c>
      <c r="B13" s="77" t="s">
        <v>86</v>
      </c>
      <c r="C13" s="77"/>
      <c r="D13" s="59">
        <v>10</v>
      </c>
      <c r="E13" s="59">
        <v>10</v>
      </c>
      <c r="F13" s="4">
        <f t="shared" si="0"/>
        <v>0.04</v>
      </c>
      <c r="G13" s="5" t="s">
        <v>199</v>
      </c>
      <c r="H13" s="69" t="s">
        <v>51</v>
      </c>
      <c r="I13" s="5"/>
      <c r="J13" s="1" t="s">
        <v>15</v>
      </c>
      <c r="K13" s="60">
        <f t="shared" si="1"/>
        <v>0.04</v>
      </c>
      <c r="L13" s="60">
        <f t="shared" si="2"/>
        <v>0.04</v>
      </c>
      <c r="M13" s="60">
        <f t="shared" si="3"/>
        <v>0.04</v>
      </c>
      <c r="N13" s="60">
        <f t="shared" si="4"/>
        <v>0.05</v>
      </c>
      <c r="O13" s="60">
        <f t="shared" si="5"/>
        <v>0.05</v>
      </c>
      <c r="P13" s="60">
        <f t="shared" si="26"/>
        <v>0.04</v>
      </c>
      <c r="Q13" s="60">
        <f t="shared" si="6"/>
        <v>0.04</v>
      </c>
      <c r="R13" s="60">
        <f t="shared" si="7"/>
        <v>0.04</v>
      </c>
      <c r="S13" s="60">
        <f t="shared" si="8"/>
        <v>0.04</v>
      </c>
      <c r="T13" s="60">
        <f t="shared" si="9"/>
        <v>0.04</v>
      </c>
      <c r="U13" s="60">
        <f t="shared" si="10"/>
        <v>0.04</v>
      </c>
      <c r="V13" s="60">
        <f t="shared" si="11"/>
        <v>0.04</v>
      </c>
      <c r="W13" s="60">
        <f t="shared" si="12"/>
        <v>0.04</v>
      </c>
      <c r="X13" s="60">
        <f t="shared" si="13"/>
        <v>0.04</v>
      </c>
      <c r="Y13" s="60">
        <f t="shared" si="14"/>
        <v>0.04</v>
      </c>
      <c r="Z13" s="60">
        <f t="shared" si="15"/>
        <v>0.04</v>
      </c>
      <c r="AA13" s="60">
        <f t="shared" si="16"/>
        <v>0.04</v>
      </c>
      <c r="AB13" s="60">
        <f t="shared" si="17"/>
        <v>0.04</v>
      </c>
      <c r="AC13" s="60">
        <f t="shared" si="18"/>
        <v>0.04</v>
      </c>
      <c r="AD13" s="60">
        <f t="shared" si="19"/>
        <v>0.06</v>
      </c>
      <c r="AE13" s="60">
        <f t="shared" si="20"/>
        <v>0.04</v>
      </c>
      <c r="AF13" s="60">
        <f t="shared" si="21"/>
        <v>0.04</v>
      </c>
      <c r="AG13" s="60">
        <f t="shared" si="22"/>
        <v>0.04</v>
      </c>
      <c r="AH13" s="60">
        <f t="shared" si="23"/>
        <v>0.04</v>
      </c>
      <c r="AI13" s="60">
        <f t="shared" si="24"/>
        <v>0.04</v>
      </c>
      <c r="AJ13" s="60">
        <f t="shared" si="25"/>
        <v>0.04</v>
      </c>
    </row>
    <row r="14" spans="1:36" ht="12.95" customHeight="1" x14ac:dyDescent="0.15">
      <c r="A14" s="59">
        <v>711</v>
      </c>
      <c r="B14" s="77" t="s">
        <v>86</v>
      </c>
      <c r="C14" s="77"/>
      <c r="D14" s="59">
        <v>46</v>
      </c>
      <c r="E14" s="59">
        <v>20</v>
      </c>
      <c r="F14" s="4">
        <f t="shared" si="0"/>
        <v>1.49</v>
      </c>
      <c r="G14" s="5"/>
      <c r="H14" s="59"/>
      <c r="I14" s="59"/>
      <c r="J14" s="1" t="s">
        <v>15</v>
      </c>
      <c r="K14" s="60">
        <f t="shared" si="1"/>
        <v>1.25</v>
      </c>
      <c r="L14" s="60">
        <f t="shared" si="2"/>
        <v>1.48</v>
      </c>
      <c r="M14" s="60">
        <f t="shared" si="3"/>
        <v>1.4</v>
      </c>
      <c r="N14" s="60">
        <f t="shared" si="4"/>
        <v>1.4</v>
      </c>
      <c r="O14" s="60">
        <f t="shared" si="5"/>
        <v>1.43</v>
      </c>
      <c r="P14" s="60">
        <f t="shared" si="26"/>
        <v>1.43</v>
      </c>
      <c r="Q14" s="60">
        <f t="shared" si="6"/>
        <v>1.31</v>
      </c>
      <c r="R14" s="60">
        <f t="shared" si="7"/>
        <v>1.55</v>
      </c>
      <c r="S14" s="60">
        <f t="shared" si="8"/>
        <v>1.43</v>
      </c>
      <c r="T14" s="60">
        <f t="shared" si="9"/>
        <v>1.41</v>
      </c>
      <c r="U14" s="60">
        <f t="shared" si="10"/>
        <v>1.41</v>
      </c>
      <c r="V14" s="60">
        <f t="shared" si="11"/>
        <v>1.63</v>
      </c>
      <c r="W14" s="60">
        <f t="shared" si="12"/>
        <v>1.43</v>
      </c>
      <c r="X14" s="60">
        <f t="shared" si="13"/>
        <v>1.42</v>
      </c>
      <c r="Y14" s="60">
        <f t="shared" si="14"/>
        <v>1.49</v>
      </c>
      <c r="Z14" s="60">
        <f t="shared" si="15"/>
        <v>1.49</v>
      </c>
      <c r="AA14" s="60">
        <f t="shared" si="16"/>
        <v>1.25</v>
      </c>
      <c r="AB14" s="60">
        <f t="shared" si="17"/>
        <v>1.66</v>
      </c>
      <c r="AC14" s="60">
        <f t="shared" si="18"/>
        <v>1.59</v>
      </c>
      <c r="AD14" s="60">
        <f t="shared" si="19"/>
        <v>1.44</v>
      </c>
      <c r="AE14" s="60">
        <f t="shared" si="20"/>
        <v>1.44</v>
      </c>
      <c r="AF14" s="60">
        <f t="shared" si="21"/>
        <v>1.44</v>
      </c>
      <c r="AG14" s="60">
        <f t="shared" si="22"/>
        <v>1.34</v>
      </c>
      <c r="AH14" s="60">
        <f t="shared" si="23"/>
        <v>1.44</v>
      </c>
      <c r="AI14" s="60">
        <f t="shared" si="24"/>
        <v>1.42</v>
      </c>
      <c r="AJ14" s="60">
        <f t="shared" si="25"/>
        <v>1.42</v>
      </c>
    </row>
    <row r="15" spans="1:36" ht="12.95" customHeight="1" x14ac:dyDescent="0.15">
      <c r="A15" s="59">
        <v>712</v>
      </c>
      <c r="B15" s="77" t="s">
        <v>96</v>
      </c>
      <c r="C15" s="77"/>
      <c r="D15" s="59">
        <v>6</v>
      </c>
      <c r="E15" s="59">
        <v>6</v>
      </c>
      <c r="F15" s="4">
        <f t="shared" si="0"/>
        <v>0.01</v>
      </c>
      <c r="G15" s="5" t="s">
        <v>196</v>
      </c>
      <c r="H15" s="69" t="s">
        <v>56</v>
      </c>
      <c r="I15" s="5"/>
      <c r="J15" s="1" t="s">
        <v>15</v>
      </c>
      <c r="K15" s="60">
        <f t="shared" si="1"/>
        <v>0.01</v>
      </c>
      <c r="L15" s="60">
        <f t="shared" si="2"/>
        <v>0.01</v>
      </c>
      <c r="M15" s="60">
        <f t="shared" si="3"/>
        <v>0.01</v>
      </c>
      <c r="N15" s="60">
        <f t="shared" si="4"/>
        <v>0.01</v>
      </c>
      <c r="O15" s="60">
        <f t="shared" si="5"/>
        <v>0.01</v>
      </c>
      <c r="P15" s="60">
        <f t="shared" si="26"/>
        <v>0.01</v>
      </c>
      <c r="Q15" s="60">
        <f t="shared" si="6"/>
        <v>0.01</v>
      </c>
      <c r="R15" s="60">
        <f t="shared" si="7"/>
        <v>0.01</v>
      </c>
      <c r="S15" s="60">
        <f t="shared" si="8"/>
        <v>0.01</v>
      </c>
      <c r="T15" s="60">
        <f t="shared" si="9"/>
        <v>0.01</v>
      </c>
      <c r="U15" s="60">
        <f t="shared" si="10"/>
        <v>0.01</v>
      </c>
      <c r="V15" s="60">
        <f t="shared" si="11"/>
        <v>0.01</v>
      </c>
      <c r="W15" s="60">
        <f t="shared" si="12"/>
        <v>0.01</v>
      </c>
      <c r="X15" s="60">
        <f t="shared" si="13"/>
        <v>0.01</v>
      </c>
      <c r="Y15" s="60">
        <f t="shared" si="14"/>
        <v>0.01</v>
      </c>
      <c r="Z15" s="60">
        <f t="shared" si="15"/>
        <v>0.01</v>
      </c>
      <c r="AA15" s="60">
        <f t="shared" si="16"/>
        <v>0.01</v>
      </c>
      <c r="AB15" s="60">
        <f t="shared" si="17"/>
        <v>0.01</v>
      </c>
      <c r="AC15" s="60">
        <f t="shared" si="18"/>
        <v>0.01</v>
      </c>
      <c r="AD15" s="60">
        <f t="shared" si="19"/>
        <v>0.01</v>
      </c>
      <c r="AE15" s="60">
        <f t="shared" si="20"/>
        <v>0.01</v>
      </c>
      <c r="AF15" s="60">
        <f t="shared" si="21"/>
        <v>0.01</v>
      </c>
      <c r="AG15" s="60">
        <f t="shared" si="22"/>
        <v>0.01</v>
      </c>
      <c r="AH15" s="60">
        <f t="shared" si="23"/>
        <v>0.01</v>
      </c>
      <c r="AI15" s="60">
        <f t="shared" si="24"/>
        <v>0.01</v>
      </c>
      <c r="AJ15" s="60">
        <f t="shared" si="25"/>
        <v>0.01</v>
      </c>
    </row>
    <row r="16" spans="1:36" ht="12.95" customHeight="1" x14ac:dyDescent="0.15">
      <c r="A16" s="59">
        <v>713</v>
      </c>
      <c r="B16" s="77" t="s">
        <v>106</v>
      </c>
      <c r="C16" s="77"/>
      <c r="D16" s="59">
        <v>6</v>
      </c>
      <c r="E16" s="59">
        <v>5</v>
      </c>
      <c r="F16" s="4">
        <f t="shared" si="0"/>
        <v>0.01</v>
      </c>
      <c r="G16" s="5" t="s">
        <v>196</v>
      </c>
      <c r="H16" s="69" t="s">
        <v>56</v>
      </c>
      <c r="I16" s="59"/>
      <c r="J16" s="1" t="s">
        <v>15</v>
      </c>
      <c r="K16" s="60">
        <f t="shared" si="1"/>
        <v>0.01</v>
      </c>
      <c r="L16" s="60">
        <f t="shared" si="2"/>
        <v>0.01</v>
      </c>
      <c r="M16" s="60">
        <f t="shared" si="3"/>
        <v>0.01</v>
      </c>
      <c r="N16" s="60">
        <f t="shared" si="4"/>
        <v>0.01</v>
      </c>
      <c r="O16" s="60">
        <f t="shared" si="5"/>
        <v>0.01</v>
      </c>
      <c r="P16" s="60">
        <f t="shared" si="26"/>
        <v>0.01</v>
      </c>
      <c r="Q16" s="60">
        <f t="shared" si="6"/>
        <v>0.01</v>
      </c>
      <c r="R16" s="60">
        <f t="shared" si="7"/>
        <v>0.01</v>
      </c>
      <c r="S16" s="60">
        <f t="shared" si="8"/>
        <v>0.01</v>
      </c>
      <c r="T16" s="60">
        <f t="shared" si="9"/>
        <v>0.01</v>
      </c>
      <c r="U16" s="60">
        <f t="shared" si="10"/>
        <v>0.01</v>
      </c>
      <c r="V16" s="60">
        <f t="shared" si="11"/>
        <v>0.01</v>
      </c>
      <c r="W16" s="60">
        <f t="shared" si="12"/>
        <v>0.01</v>
      </c>
      <c r="X16" s="60">
        <f t="shared" si="13"/>
        <v>0.01</v>
      </c>
      <c r="Y16" s="60">
        <f t="shared" si="14"/>
        <v>0.01</v>
      </c>
      <c r="Z16" s="60">
        <f t="shared" si="15"/>
        <v>0.01</v>
      </c>
      <c r="AA16" s="60">
        <f t="shared" si="16"/>
        <v>0.01</v>
      </c>
      <c r="AB16" s="60">
        <f t="shared" si="17"/>
        <v>0.01</v>
      </c>
      <c r="AC16" s="60">
        <f t="shared" si="18"/>
        <v>0.01</v>
      </c>
      <c r="AD16" s="60">
        <f t="shared" si="19"/>
        <v>0.01</v>
      </c>
      <c r="AE16" s="60">
        <f t="shared" si="20"/>
        <v>0.01</v>
      </c>
      <c r="AF16" s="60">
        <f t="shared" si="21"/>
        <v>0.01</v>
      </c>
      <c r="AG16" s="60">
        <f t="shared" si="22"/>
        <v>0.01</v>
      </c>
      <c r="AH16" s="60">
        <f t="shared" si="23"/>
        <v>0.01</v>
      </c>
      <c r="AI16" s="60">
        <f t="shared" si="24"/>
        <v>0.01</v>
      </c>
      <c r="AJ16" s="60">
        <f t="shared" si="25"/>
        <v>0.01</v>
      </c>
    </row>
    <row r="17" spans="1:36" ht="12.95" customHeight="1" x14ac:dyDescent="0.15">
      <c r="A17" s="59">
        <v>714</v>
      </c>
      <c r="B17" s="77" t="s">
        <v>107</v>
      </c>
      <c r="C17" s="77"/>
      <c r="D17" s="59">
        <v>10</v>
      </c>
      <c r="E17" s="59">
        <v>10</v>
      </c>
      <c r="F17" s="4">
        <f t="shared" si="0"/>
        <v>0.04</v>
      </c>
      <c r="G17" s="5"/>
      <c r="H17" s="59"/>
      <c r="I17" s="59"/>
      <c r="J17" s="1" t="s">
        <v>15</v>
      </c>
      <c r="K17" s="60">
        <f t="shared" si="1"/>
        <v>0.04</v>
      </c>
      <c r="L17" s="60">
        <f t="shared" si="2"/>
        <v>0.04</v>
      </c>
      <c r="M17" s="60">
        <f t="shared" si="3"/>
        <v>0.04</v>
      </c>
      <c r="N17" s="60">
        <f t="shared" si="4"/>
        <v>0.05</v>
      </c>
      <c r="O17" s="60">
        <f t="shared" si="5"/>
        <v>0.05</v>
      </c>
      <c r="P17" s="60">
        <f t="shared" si="26"/>
        <v>0.04</v>
      </c>
      <c r="Q17" s="60">
        <f t="shared" si="6"/>
        <v>0.04</v>
      </c>
      <c r="R17" s="60">
        <f t="shared" si="7"/>
        <v>0.04</v>
      </c>
      <c r="S17" s="60">
        <f t="shared" si="8"/>
        <v>0.04</v>
      </c>
      <c r="T17" s="60">
        <f t="shared" si="9"/>
        <v>0.04</v>
      </c>
      <c r="U17" s="60">
        <f t="shared" si="10"/>
        <v>0.04</v>
      </c>
      <c r="V17" s="60">
        <f t="shared" si="11"/>
        <v>0.04</v>
      </c>
      <c r="W17" s="60">
        <f t="shared" si="12"/>
        <v>0.04</v>
      </c>
      <c r="X17" s="60">
        <f t="shared" si="13"/>
        <v>0.04</v>
      </c>
      <c r="Y17" s="60">
        <f t="shared" si="14"/>
        <v>0.04</v>
      </c>
      <c r="Z17" s="60">
        <f t="shared" si="15"/>
        <v>0.04</v>
      </c>
      <c r="AA17" s="60">
        <f t="shared" si="16"/>
        <v>0.04</v>
      </c>
      <c r="AB17" s="60">
        <f t="shared" si="17"/>
        <v>0.04</v>
      </c>
      <c r="AC17" s="60">
        <f t="shared" si="18"/>
        <v>0.04</v>
      </c>
      <c r="AD17" s="60">
        <f t="shared" si="19"/>
        <v>0.06</v>
      </c>
      <c r="AE17" s="60">
        <f t="shared" si="20"/>
        <v>0.04</v>
      </c>
      <c r="AF17" s="60">
        <f t="shared" si="21"/>
        <v>0.04</v>
      </c>
      <c r="AG17" s="60">
        <f t="shared" si="22"/>
        <v>0.04</v>
      </c>
      <c r="AH17" s="60">
        <f t="shared" si="23"/>
        <v>0.04</v>
      </c>
      <c r="AI17" s="60">
        <f t="shared" si="24"/>
        <v>0.04</v>
      </c>
      <c r="AJ17" s="60">
        <f t="shared" si="25"/>
        <v>0.04</v>
      </c>
    </row>
    <row r="18" spans="1:36" ht="12.95" customHeight="1" x14ac:dyDescent="0.15">
      <c r="A18" s="59">
        <v>715</v>
      </c>
      <c r="B18" s="77" t="s">
        <v>108</v>
      </c>
      <c r="C18" s="77"/>
      <c r="D18" s="59">
        <v>10</v>
      </c>
      <c r="E18" s="59">
        <v>7</v>
      </c>
      <c r="F18" s="4">
        <f t="shared" si="0"/>
        <v>0.03</v>
      </c>
      <c r="G18" s="5" t="s">
        <v>196</v>
      </c>
      <c r="H18" s="69" t="s">
        <v>56</v>
      </c>
      <c r="I18" s="59"/>
      <c r="J18" s="1" t="s">
        <v>15</v>
      </c>
      <c r="K18" s="60">
        <f t="shared" si="1"/>
        <v>0.03</v>
      </c>
      <c r="L18" s="60">
        <f t="shared" si="2"/>
        <v>0.03</v>
      </c>
      <c r="M18" s="60">
        <f t="shared" si="3"/>
        <v>0.03</v>
      </c>
      <c r="N18" s="60">
        <f t="shared" si="4"/>
        <v>0.03</v>
      </c>
      <c r="O18" s="60">
        <f t="shared" si="5"/>
        <v>0.03</v>
      </c>
      <c r="P18" s="60">
        <f t="shared" si="26"/>
        <v>0.03</v>
      </c>
      <c r="Q18" s="60">
        <f t="shared" si="6"/>
        <v>0.03</v>
      </c>
      <c r="R18" s="60">
        <f t="shared" si="7"/>
        <v>0.03</v>
      </c>
      <c r="S18" s="60">
        <f t="shared" si="8"/>
        <v>0.03</v>
      </c>
      <c r="T18" s="60">
        <f t="shared" si="9"/>
        <v>0.03</v>
      </c>
      <c r="U18" s="60">
        <f t="shared" si="10"/>
        <v>0.03</v>
      </c>
      <c r="V18" s="60">
        <f t="shared" si="11"/>
        <v>0.03</v>
      </c>
      <c r="W18" s="60">
        <f t="shared" si="12"/>
        <v>0.03</v>
      </c>
      <c r="X18" s="60">
        <f t="shared" si="13"/>
        <v>0.03</v>
      </c>
      <c r="Y18" s="60">
        <f t="shared" si="14"/>
        <v>0.03</v>
      </c>
      <c r="Z18" s="60">
        <f t="shared" si="15"/>
        <v>0.03</v>
      </c>
      <c r="AA18" s="60">
        <f t="shared" si="16"/>
        <v>0.03</v>
      </c>
      <c r="AB18" s="60">
        <f t="shared" si="17"/>
        <v>0.03</v>
      </c>
      <c r="AC18" s="60">
        <f t="shared" si="18"/>
        <v>0.03</v>
      </c>
      <c r="AD18" s="60">
        <f t="shared" si="19"/>
        <v>0.04</v>
      </c>
      <c r="AE18" s="60">
        <f t="shared" si="20"/>
        <v>0.02</v>
      </c>
      <c r="AF18" s="60">
        <f t="shared" si="21"/>
        <v>0.03</v>
      </c>
      <c r="AG18" s="60">
        <f t="shared" si="22"/>
        <v>0.03</v>
      </c>
      <c r="AH18" s="60">
        <f t="shared" si="23"/>
        <v>0.03</v>
      </c>
      <c r="AI18" s="60">
        <f t="shared" si="24"/>
        <v>0.03</v>
      </c>
      <c r="AJ18" s="60">
        <f t="shared" si="25"/>
        <v>0.03</v>
      </c>
    </row>
    <row r="19" spans="1:36" ht="12.95" customHeight="1" x14ac:dyDescent="0.15">
      <c r="A19" s="59">
        <v>716</v>
      </c>
      <c r="B19" s="77" t="s">
        <v>88</v>
      </c>
      <c r="C19" s="77"/>
      <c r="D19" s="59">
        <v>6</v>
      </c>
      <c r="E19" s="59">
        <v>6</v>
      </c>
      <c r="F19" s="4">
        <f t="shared" si="0"/>
        <v>0.01</v>
      </c>
      <c r="G19" s="5" t="s">
        <v>197</v>
      </c>
      <c r="H19" s="69" t="s">
        <v>56</v>
      </c>
      <c r="I19" s="59"/>
      <c r="J19" s="1" t="s">
        <v>15</v>
      </c>
      <c r="K19" s="60">
        <f t="shared" si="1"/>
        <v>0.01</v>
      </c>
      <c r="L19" s="60">
        <f t="shared" si="2"/>
        <v>0.01</v>
      </c>
      <c r="M19" s="60">
        <f t="shared" si="3"/>
        <v>0.01</v>
      </c>
      <c r="N19" s="60">
        <f t="shared" si="4"/>
        <v>0.01</v>
      </c>
      <c r="O19" s="60">
        <f t="shared" si="5"/>
        <v>0.01</v>
      </c>
      <c r="P19" s="60">
        <f t="shared" si="26"/>
        <v>0.01</v>
      </c>
      <c r="Q19" s="60">
        <f t="shared" si="6"/>
        <v>0.01</v>
      </c>
      <c r="R19" s="60">
        <f t="shared" si="7"/>
        <v>0.01</v>
      </c>
      <c r="S19" s="60">
        <f t="shared" si="8"/>
        <v>0.01</v>
      </c>
      <c r="T19" s="60">
        <f t="shared" si="9"/>
        <v>0.01</v>
      </c>
      <c r="U19" s="60">
        <f t="shared" si="10"/>
        <v>0.01</v>
      </c>
      <c r="V19" s="60">
        <f t="shared" si="11"/>
        <v>0.01</v>
      </c>
      <c r="W19" s="60">
        <f t="shared" si="12"/>
        <v>0.01</v>
      </c>
      <c r="X19" s="60">
        <f t="shared" si="13"/>
        <v>0.01</v>
      </c>
      <c r="Y19" s="60">
        <f t="shared" si="14"/>
        <v>0.01</v>
      </c>
      <c r="Z19" s="60">
        <f t="shared" si="15"/>
        <v>0.01</v>
      </c>
      <c r="AA19" s="60">
        <f t="shared" si="16"/>
        <v>0.01</v>
      </c>
      <c r="AB19" s="60">
        <f t="shared" si="17"/>
        <v>0.01</v>
      </c>
      <c r="AC19" s="60">
        <f t="shared" si="18"/>
        <v>0.01</v>
      </c>
      <c r="AD19" s="60">
        <f t="shared" si="19"/>
        <v>0.01</v>
      </c>
      <c r="AE19" s="60">
        <f t="shared" si="20"/>
        <v>0.01</v>
      </c>
      <c r="AF19" s="60">
        <f t="shared" si="21"/>
        <v>0.01</v>
      </c>
      <c r="AG19" s="60">
        <f t="shared" si="22"/>
        <v>0.01</v>
      </c>
      <c r="AH19" s="60">
        <f t="shared" si="23"/>
        <v>0.01</v>
      </c>
      <c r="AI19" s="60">
        <f t="shared" si="24"/>
        <v>0.01</v>
      </c>
      <c r="AJ19" s="60">
        <f t="shared" si="25"/>
        <v>0.01</v>
      </c>
    </row>
    <row r="20" spans="1:36" ht="12.95" customHeight="1" x14ac:dyDescent="0.15">
      <c r="A20" s="59">
        <v>717</v>
      </c>
      <c r="B20" s="77" t="s">
        <v>88</v>
      </c>
      <c r="C20" s="77"/>
      <c r="D20" s="59">
        <v>8</v>
      </c>
      <c r="E20" s="59">
        <v>7</v>
      </c>
      <c r="F20" s="4">
        <f t="shared" si="0"/>
        <v>0.02</v>
      </c>
      <c r="G20" s="5" t="s">
        <v>198</v>
      </c>
      <c r="H20" s="69" t="s">
        <v>56</v>
      </c>
      <c r="I20" s="59"/>
      <c r="J20" s="1" t="s">
        <v>15</v>
      </c>
      <c r="K20" s="60">
        <f t="shared" si="1"/>
        <v>0.02</v>
      </c>
      <c r="L20" s="60">
        <f t="shared" si="2"/>
        <v>0.02</v>
      </c>
      <c r="M20" s="60">
        <f t="shared" si="3"/>
        <v>0.02</v>
      </c>
      <c r="N20" s="60">
        <f t="shared" si="4"/>
        <v>0.02</v>
      </c>
      <c r="O20" s="60">
        <f t="shared" si="5"/>
        <v>0.02</v>
      </c>
      <c r="P20" s="60">
        <f t="shared" si="26"/>
        <v>0.02</v>
      </c>
      <c r="Q20" s="60">
        <f t="shared" si="6"/>
        <v>0.02</v>
      </c>
      <c r="R20" s="60">
        <f t="shared" si="7"/>
        <v>0.02</v>
      </c>
      <c r="S20" s="60">
        <f t="shared" si="8"/>
        <v>0.02</v>
      </c>
      <c r="T20" s="60">
        <f t="shared" si="9"/>
        <v>0.02</v>
      </c>
      <c r="U20" s="60">
        <f t="shared" si="10"/>
        <v>0.02</v>
      </c>
      <c r="V20" s="60">
        <f t="shared" si="11"/>
        <v>0.02</v>
      </c>
      <c r="W20" s="60">
        <f t="shared" si="12"/>
        <v>0.02</v>
      </c>
      <c r="X20" s="60">
        <f t="shared" si="13"/>
        <v>0.02</v>
      </c>
      <c r="Y20" s="60">
        <f t="shared" si="14"/>
        <v>0.02</v>
      </c>
      <c r="Z20" s="60">
        <f t="shared" si="15"/>
        <v>0.02</v>
      </c>
      <c r="AA20" s="60">
        <f t="shared" si="16"/>
        <v>0.02</v>
      </c>
      <c r="AB20" s="60">
        <f t="shared" si="17"/>
        <v>0.02</v>
      </c>
      <c r="AC20" s="60">
        <f t="shared" si="18"/>
        <v>0.02</v>
      </c>
      <c r="AD20" s="60">
        <f t="shared" si="19"/>
        <v>0.03</v>
      </c>
      <c r="AE20" s="60">
        <f t="shared" si="20"/>
        <v>0.02</v>
      </c>
      <c r="AF20" s="60">
        <f t="shared" si="21"/>
        <v>0.02</v>
      </c>
      <c r="AG20" s="60">
        <f t="shared" si="22"/>
        <v>0.02</v>
      </c>
      <c r="AH20" s="60">
        <f t="shared" si="23"/>
        <v>0.02</v>
      </c>
      <c r="AI20" s="60">
        <f t="shared" si="24"/>
        <v>0.02</v>
      </c>
      <c r="AJ20" s="60">
        <f t="shared" si="25"/>
        <v>0.02</v>
      </c>
    </row>
    <row r="21" spans="1:36" ht="12.95" customHeight="1" x14ac:dyDescent="0.15">
      <c r="A21" s="59">
        <v>718</v>
      </c>
      <c r="B21" s="77" t="s">
        <v>109</v>
      </c>
      <c r="C21" s="77"/>
      <c r="D21" s="59">
        <v>6</v>
      </c>
      <c r="E21" s="59">
        <v>7</v>
      </c>
      <c r="F21" s="4">
        <f t="shared" si="0"/>
        <v>0.01</v>
      </c>
      <c r="G21" s="5" t="s">
        <v>196</v>
      </c>
      <c r="H21" s="69" t="s">
        <v>56</v>
      </c>
      <c r="I21" s="59"/>
      <c r="J21" s="1" t="s">
        <v>15</v>
      </c>
      <c r="K21" s="60">
        <f t="shared" si="1"/>
        <v>0.01</v>
      </c>
      <c r="L21" s="60">
        <f t="shared" si="2"/>
        <v>0.01</v>
      </c>
      <c r="M21" s="60">
        <f t="shared" si="3"/>
        <v>0.01</v>
      </c>
      <c r="N21" s="60">
        <f t="shared" si="4"/>
        <v>0.01</v>
      </c>
      <c r="O21" s="60">
        <f t="shared" si="5"/>
        <v>0.01</v>
      </c>
      <c r="P21" s="60">
        <f t="shared" si="26"/>
        <v>0.01</v>
      </c>
      <c r="Q21" s="60">
        <f t="shared" si="6"/>
        <v>0.01</v>
      </c>
      <c r="R21" s="60">
        <f t="shared" si="7"/>
        <v>0.01</v>
      </c>
      <c r="S21" s="60">
        <f t="shared" si="8"/>
        <v>0.01</v>
      </c>
      <c r="T21" s="60">
        <f t="shared" si="9"/>
        <v>0.01</v>
      </c>
      <c r="U21" s="60">
        <f t="shared" si="10"/>
        <v>0.01</v>
      </c>
      <c r="V21" s="60">
        <f t="shared" si="11"/>
        <v>0.01</v>
      </c>
      <c r="W21" s="60">
        <f t="shared" si="12"/>
        <v>0.01</v>
      </c>
      <c r="X21" s="60">
        <f t="shared" si="13"/>
        <v>0.01</v>
      </c>
      <c r="Y21" s="60">
        <f t="shared" si="14"/>
        <v>0.01</v>
      </c>
      <c r="Z21" s="60">
        <f t="shared" si="15"/>
        <v>0.01</v>
      </c>
      <c r="AA21" s="60">
        <f t="shared" si="16"/>
        <v>0.01</v>
      </c>
      <c r="AB21" s="60">
        <f t="shared" si="17"/>
        <v>0.01</v>
      </c>
      <c r="AC21" s="60">
        <f t="shared" si="18"/>
        <v>0.01</v>
      </c>
      <c r="AD21" s="60">
        <f t="shared" si="19"/>
        <v>0.02</v>
      </c>
      <c r="AE21" s="60">
        <f t="shared" si="20"/>
        <v>0.01</v>
      </c>
      <c r="AF21" s="60">
        <f t="shared" si="21"/>
        <v>0.01</v>
      </c>
      <c r="AG21" s="60">
        <f t="shared" si="22"/>
        <v>0.01</v>
      </c>
      <c r="AH21" s="60">
        <f t="shared" si="23"/>
        <v>0.01</v>
      </c>
      <c r="AI21" s="60">
        <f t="shared" si="24"/>
        <v>0.01</v>
      </c>
      <c r="AJ21" s="60">
        <f t="shared" si="25"/>
        <v>0.01</v>
      </c>
    </row>
    <row r="22" spans="1:36" ht="12.95" customHeight="1" x14ac:dyDescent="0.15">
      <c r="A22" s="59">
        <v>719</v>
      </c>
      <c r="B22" s="77" t="s">
        <v>109</v>
      </c>
      <c r="C22" s="77"/>
      <c r="D22" s="59">
        <v>10</v>
      </c>
      <c r="E22" s="59">
        <v>8</v>
      </c>
      <c r="F22" s="4">
        <f t="shared" si="0"/>
        <v>0.03</v>
      </c>
      <c r="G22" s="5" t="s">
        <v>198</v>
      </c>
      <c r="H22" s="69" t="s">
        <v>56</v>
      </c>
      <c r="I22" s="59"/>
      <c r="J22" s="1" t="s">
        <v>15</v>
      </c>
      <c r="K22" s="60">
        <f t="shared" si="1"/>
        <v>0.03</v>
      </c>
      <c r="L22" s="60">
        <f t="shared" si="2"/>
        <v>0.03</v>
      </c>
      <c r="M22" s="60">
        <f t="shared" si="3"/>
        <v>0.03</v>
      </c>
      <c r="N22" s="60">
        <f t="shared" si="4"/>
        <v>0.04</v>
      </c>
      <c r="O22" s="60">
        <f t="shared" si="5"/>
        <v>0.04</v>
      </c>
      <c r="P22" s="60">
        <f t="shared" si="26"/>
        <v>0.03</v>
      </c>
      <c r="Q22" s="60">
        <f t="shared" si="6"/>
        <v>0.03</v>
      </c>
      <c r="R22" s="60">
        <f t="shared" si="7"/>
        <v>0.03</v>
      </c>
      <c r="S22" s="60">
        <f t="shared" si="8"/>
        <v>0.03</v>
      </c>
      <c r="T22" s="60">
        <f t="shared" si="9"/>
        <v>0.03</v>
      </c>
      <c r="U22" s="60">
        <f t="shared" si="10"/>
        <v>0.03</v>
      </c>
      <c r="V22" s="60">
        <f t="shared" si="11"/>
        <v>0.04</v>
      </c>
      <c r="W22" s="60">
        <f t="shared" si="12"/>
        <v>0.04</v>
      </c>
      <c r="X22" s="60">
        <f t="shared" si="13"/>
        <v>0.03</v>
      </c>
      <c r="Y22" s="60">
        <f t="shared" si="14"/>
        <v>0.03</v>
      </c>
      <c r="Z22" s="60">
        <f t="shared" si="15"/>
        <v>0.04</v>
      </c>
      <c r="AA22" s="60">
        <f t="shared" si="16"/>
        <v>0.03</v>
      </c>
      <c r="AB22" s="60">
        <f t="shared" si="17"/>
        <v>0.03</v>
      </c>
      <c r="AC22" s="60">
        <f t="shared" si="18"/>
        <v>0.03</v>
      </c>
      <c r="AD22" s="60">
        <f t="shared" si="19"/>
        <v>0.04</v>
      </c>
      <c r="AE22" s="60">
        <f t="shared" si="20"/>
        <v>0.03</v>
      </c>
      <c r="AF22" s="60">
        <f t="shared" si="21"/>
        <v>0.03</v>
      </c>
      <c r="AG22" s="60">
        <f t="shared" si="22"/>
        <v>0.03</v>
      </c>
      <c r="AH22" s="60">
        <f t="shared" si="23"/>
        <v>0.03</v>
      </c>
      <c r="AI22" s="60">
        <f t="shared" si="24"/>
        <v>0.04</v>
      </c>
      <c r="AJ22" s="60">
        <f t="shared" si="25"/>
        <v>0.03</v>
      </c>
    </row>
    <row r="23" spans="1:36" ht="12.95" customHeight="1" x14ac:dyDescent="0.15">
      <c r="A23" s="59">
        <v>720</v>
      </c>
      <c r="B23" s="77" t="s">
        <v>109</v>
      </c>
      <c r="C23" s="77"/>
      <c r="D23" s="59">
        <v>10</v>
      </c>
      <c r="E23" s="59">
        <v>10</v>
      </c>
      <c r="F23" s="4">
        <f t="shared" si="0"/>
        <v>0.04</v>
      </c>
      <c r="G23" s="5" t="s">
        <v>92</v>
      </c>
      <c r="H23" s="59"/>
      <c r="I23" s="59"/>
      <c r="J23" s="1" t="s">
        <v>15</v>
      </c>
      <c r="K23" s="60">
        <f t="shared" si="1"/>
        <v>0.04</v>
      </c>
      <c r="L23" s="60">
        <f t="shared" si="2"/>
        <v>0.04</v>
      </c>
      <c r="M23" s="60">
        <f t="shared" si="3"/>
        <v>0.04</v>
      </c>
      <c r="N23" s="60">
        <f t="shared" si="4"/>
        <v>0.05</v>
      </c>
      <c r="O23" s="60">
        <f t="shared" si="5"/>
        <v>0.05</v>
      </c>
      <c r="P23" s="60">
        <f t="shared" si="26"/>
        <v>0.04</v>
      </c>
      <c r="Q23" s="60">
        <f t="shared" si="6"/>
        <v>0.04</v>
      </c>
      <c r="R23" s="60">
        <f t="shared" si="7"/>
        <v>0.04</v>
      </c>
      <c r="S23" s="60">
        <f t="shared" si="8"/>
        <v>0.04</v>
      </c>
      <c r="T23" s="60">
        <f t="shared" si="9"/>
        <v>0.04</v>
      </c>
      <c r="U23" s="60">
        <f t="shared" si="10"/>
        <v>0.04</v>
      </c>
      <c r="V23" s="60">
        <f t="shared" si="11"/>
        <v>0.04</v>
      </c>
      <c r="W23" s="60">
        <f t="shared" si="12"/>
        <v>0.04</v>
      </c>
      <c r="X23" s="60">
        <f t="shared" si="13"/>
        <v>0.04</v>
      </c>
      <c r="Y23" s="60">
        <f t="shared" si="14"/>
        <v>0.04</v>
      </c>
      <c r="Z23" s="60">
        <f t="shared" si="15"/>
        <v>0.04</v>
      </c>
      <c r="AA23" s="60">
        <f t="shared" si="16"/>
        <v>0.04</v>
      </c>
      <c r="AB23" s="60">
        <f t="shared" si="17"/>
        <v>0.04</v>
      </c>
      <c r="AC23" s="60">
        <f t="shared" si="18"/>
        <v>0.04</v>
      </c>
      <c r="AD23" s="60">
        <f t="shared" si="19"/>
        <v>0.06</v>
      </c>
      <c r="AE23" s="60">
        <f t="shared" si="20"/>
        <v>0.04</v>
      </c>
      <c r="AF23" s="60">
        <f t="shared" si="21"/>
        <v>0.04</v>
      </c>
      <c r="AG23" s="60">
        <f t="shared" si="22"/>
        <v>0.04</v>
      </c>
      <c r="AH23" s="60">
        <f t="shared" si="23"/>
        <v>0.04</v>
      </c>
      <c r="AI23" s="60">
        <f t="shared" si="24"/>
        <v>0.04</v>
      </c>
      <c r="AJ23" s="60">
        <f t="shared" si="25"/>
        <v>0.04</v>
      </c>
    </row>
    <row r="24" spans="1:36" ht="12.95" customHeight="1" x14ac:dyDescent="0.15">
      <c r="A24" s="59">
        <v>721</v>
      </c>
      <c r="B24" s="77" t="s">
        <v>109</v>
      </c>
      <c r="C24" s="77"/>
      <c r="D24" s="59">
        <v>6</v>
      </c>
      <c r="E24" s="59">
        <v>6</v>
      </c>
      <c r="F24" s="4">
        <f t="shared" si="0"/>
        <v>0.01</v>
      </c>
      <c r="G24" s="5" t="s">
        <v>196</v>
      </c>
      <c r="H24" s="69" t="s">
        <v>56</v>
      </c>
      <c r="I24" s="59"/>
      <c r="J24" s="1" t="s">
        <v>15</v>
      </c>
      <c r="K24" s="60">
        <f t="shared" si="1"/>
        <v>0.01</v>
      </c>
      <c r="L24" s="60">
        <f t="shared" si="2"/>
        <v>0.01</v>
      </c>
      <c r="M24" s="60">
        <f t="shared" si="3"/>
        <v>0.01</v>
      </c>
      <c r="N24" s="60">
        <f t="shared" si="4"/>
        <v>0.01</v>
      </c>
      <c r="O24" s="60">
        <f t="shared" si="5"/>
        <v>0.01</v>
      </c>
      <c r="P24" s="60">
        <f t="shared" si="26"/>
        <v>0.01</v>
      </c>
      <c r="Q24" s="60">
        <f t="shared" si="6"/>
        <v>0.01</v>
      </c>
      <c r="R24" s="60">
        <f t="shared" si="7"/>
        <v>0.01</v>
      </c>
      <c r="S24" s="60">
        <f t="shared" si="8"/>
        <v>0.01</v>
      </c>
      <c r="T24" s="60">
        <f t="shared" si="9"/>
        <v>0.01</v>
      </c>
      <c r="U24" s="60">
        <f t="shared" si="10"/>
        <v>0.01</v>
      </c>
      <c r="V24" s="60">
        <f t="shared" si="11"/>
        <v>0.01</v>
      </c>
      <c r="W24" s="60">
        <f t="shared" si="12"/>
        <v>0.01</v>
      </c>
      <c r="X24" s="60">
        <f t="shared" si="13"/>
        <v>0.01</v>
      </c>
      <c r="Y24" s="60">
        <f t="shared" si="14"/>
        <v>0.01</v>
      </c>
      <c r="Z24" s="60">
        <f t="shared" si="15"/>
        <v>0.01</v>
      </c>
      <c r="AA24" s="60">
        <f t="shared" si="16"/>
        <v>0.01</v>
      </c>
      <c r="AB24" s="60">
        <f t="shared" si="17"/>
        <v>0.01</v>
      </c>
      <c r="AC24" s="60">
        <f t="shared" si="18"/>
        <v>0.01</v>
      </c>
      <c r="AD24" s="60">
        <f t="shared" si="19"/>
        <v>0.01</v>
      </c>
      <c r="AE24" s="60">
        <f t="shared" si="20"/>
        <v>0.01</v>
      </c>
      <c r="AF24" s="60">
        <f t="shared" si="21"/>
        <v>0.01</v>
      </c>
      <c r="AG24" s="60">
        <f t="shared" si="22"/>
        <v>0.01</v>
      </c>
      <c r="AH24" s="60">
        <f t="shared" si="23"/>
        <v>0.01</v>
      </c>
      <c r="AI24" s="60">
        <f t="shared" si="24"/>
        <v>0.01</v>
      </c>
      <c r="AJ24" s="60">
        <f t="shared" si="25"/>
        <v>0.01</v>
      </c>
    </row>
    <row r="25" spans="1:36" ht="12.95" customHeight="1" x14ac:dyDescent="0.15">
      <c r="A25" s="59">
        <v>722</v>
      </c>
      <c r="B25" s="77" t="s">
        <v>109</v>
      </c>
      <c r="C25" s="77"/>
      <c r="D25" s="59">
        <v>10</v>
      </c>
      <c r="E25" s="59">
        <v>10</v>
      </c>
      <c r="F25" s="4">
        <f t="shared" si="0"/>
        <v>0.04</v>
      </c>
      <c r="G25" s="5"/>
      <c r="H25" s="59"/>
      <c r="I25" s="59"/>
      <c r="J25" s="1" t="s">
        <v>15</v>
      </c>
      <c r="K25" s="60">
        <f t="shared" si="1"/>
        <v>0.04</v>
      </c>
      <c r="L25" s="60">
        <f t="shared" si="2"/>
        <v>0.04</v>
      </c>
      <c r="M25" s="60">
        <f t="shared" si="3"/>
        <v>0.04</v>
      </c>
      <c r="N25" s="60">
        <f t="shared" si="4"/>
        <v>0.05</v>
      </c>
      <c r="O25" s="60">
        <f t="shared" si="5"/>
        <v>0.05</v>
      </c>
      <c r="P25" s="60">
        <f t="shared" si="26"/>
        <v>0.04</v>
      </c>
      <c r="Q25" s="60">
        <f t="shared" si="6"/>
        <v>0.04</v>
      </c>
      <c r="R25" s="60">
        <f t="shared" si="7"/>
        <v>0.04</v>
      </c>
      <c r="S25" s="60">
        <f t="shared" si="8"/>
        <v>0.04</v>
      </c>
      <c r="T25" s="60">
        <f t="shared" si="9"/>
        <v>0.04</v>
      </c>
      <c r="U25" s="60">
        <f t="shared" si="10"/>
        <v>0.04</v>
      </c>
      <c r="V25" s="60">
        <f t="shared" si="11"/>
        <v>0.04</v>
      </c>
      <c r="W25" s="60">
        <f t="shared" si="12"/>
        <v>0.04</v>
      </c>
      <c r="X25" s="60">
        <f t="shared" si="13"/>
        <v>0.04</v>
      </c>
      <c r="Y25" s="60">
        <f t="shared" si="14"/>
        <v>0.04</v>
      </c>
      <c r="Z25" s="60">
        <f t="shared" si="15"/>
        <v>0.04</v>
      </c>
      <c r="AA25" s="60">
        <f t="shared" si="16"/>
        <v>0.04</v>
      </c>
      <c r="AB25" s="60">
        <f t="shared" si="17"/>
        <v>0.04</v>
      </c>
      <c r="AC25" s="60">
        <f t="shared" si="18"/>
        <v>0.04</v>
      </c>
      <c r="AD25" s="60">
        <f t="shared" si="19"/>
        <v>0.06</v>
      </c>
      <c r="AE25" s="60">
        <f t="shared" si="20"/>
        <v>0.04</v>
      </c>
      <c r="AF25" s="60">
        <f t="shared" si="21"/>
        <v>0.04</v>
      </c>
      <c r="AG25" s="60">
        <f t="shared" si="22"/>
        <v>0.04</v>
      </c>
      <c r="AH25" s="60">
        <f t="shared" si="23"/>
        <v>0.04</v>
      </c>
      <c r="AI25" s="60">
        <f t="shared" si="24"/>
        <v>0.04</v>
      </c>
      <c r="AJ25" s="60">
        <f t="shared" si="25"/>
        <v>0.04</v>
      </c>
    </row>
    <row r="26" spans="1:36" ht="12.95" customHeight="1" x14ac:dyDescent="0.15">
      <c r="A26" s="59">
        <v>723</v>
      </c>
      <c r="B26" s="77" t="s">
        <v>96</v>
      </c>
      <c r="C26" s="77"/>
      <c r="D26" s="59">
        <v>6</v>
      </c>
      <c r="E26" s="59">
        <v>7</v>
      </c>
      <c r="F26" s="4">
        <f t="shared" si="0"/>
        <v>0.01</v>
      </c>
      <c r="G26" s="5" t="s">
        <v>198</v>
      </c>
      <c r="H26" s="69" t="s">
        <v>56</v>
      </c>
      <c r="I26" s="59"/>
      <c r="J26" s="1" t="s">
        <v>15</v>
      </c>
      <c r="K26" s="60">
        <f t="shared" si="1"/>
        <v>0.01</v>
      </c>
      <c r="L26" s="60">
        <f t="shared" si="2"/>
        <v>0.01</v>
      </c>
      <c r="M26" s="60">
        <f t="shared" si="3"/>
        <v>0.01</v>
      </c>
      <c r="N26" s="60">
        <f t="shared" si="4"/>
        <v>0.01</v>
      </c>
      <c r="O26" s="60">
        <f t="shared" si="5"/>
        <v>0.01</v>
      </c>
      <c r="P26" s="60">
        <f t="shared" si="26"/>
        <v>0.01</v>
      </c>
      <c r="Q26" s="60">
        <f t="shared" si="6"/>
        <v>0.01</v>
      </c>
      <c r="R26" s="60">
        <f t="shared" si="7"/>
        <v>0.01</v>
      </c>
      <c r="S26" s="60">
        <f t="shared" si="8"/>
        <v>0.01</v>
      </c>
      <c r="T26" s="60">
        <f t="shared" si="9"/>
        <v>0.01</v>
      </c>
      <c r="U26" s="60">
        <f t="shared" si="10"/>
        <v>0.01</v>
      </c>
      <c r="V26" s="60">
        <f t="shared" si="11"/>
        <v>0.01</v>
      </c>
      <c r="W26" s="60">
        <f t="shared" si="12"/>
        <v>0.01</v>
      </c>
      <c r="X26" s="60">
        <f t="shared" si="13"/>
        <v>0.01</v>
      </c>
      <c r="Y26" s="60">
        <f t="shared" si="14"/>
        <v>0.01</v>
      </c>
      <c r="Z26" s="60">
        <f t="shared" si="15"/>
        <v>0.01</v>
      </c>
      <c r="AA26" s="60">
        <f t="shared" si="16"/>
        <v>0.01</v>
      </c>
      <c r="AB26" s="60">
        <f t="shared" si="17"/>
        <v>0.01</v>
      </c>
      <c r="AC26" s="60">
        <f t="shared" si="18"/>
        <v>0.01</v>
      </c>
      <c r="AD26" s="60">
        <f t="shared" si="19"/>
        <v>0.02</v>
      </c>
      <c r="AE26" s="60">
        <f t="shared" si="20"/>
        <v>0.01</v>
      </c>
      <c r="AF26" s="60">
        <f t="shared" si="21"/>
        <v>0.01</v>
      </c>
      <c r="AG26" s="60">
        <f t="shared" si="22"/>
        <v>0.01</v>
      </c>
      <c r="AH26" s="60">
        <f t="shared" si="23"/>
        <v>0.01</v>
      </c>
      <c r="AI26" s="60">
        <f t="shared" si="24"/>
        <v>0.01</v>
      </c>
      <c r="AJ26" s="60">
        <f t="shared" si="25"/>
        <v>0.01</v>
      </c>
    </row>
    <row r="27" spans="1:36" ht="12.95" customHeight="1" x14ac:dyDescent="0.15">
      <c r="A27" s="59">
        <v>724</v>
      </c>
      <c r="B27" s="77" t="s">
        <v>96</v>
      </c>
      <c r="C27" s="77"/>
      <c r="D27" s="59">
        <v>8</v>
      </c>
      <c r="E27" s="59">
        <v>7</v>
      </c>
      <c r="F27" s="4">
        <f t="shared" si="0"/>
        <v>0.02</v>
      </c>
      <c r="G27" s="5" t="s">
        <v>198</v>
      </c>
      <c r="H27" s="69" t="s">
        <v>56</v>
      </c>
      <c r="I27" s="59"/>
      <c r="J27" s="1" t="s">
        <v>15</v>
      </c>
      <c r="K27" s="60">
        <f t="shared" si="1"/>
        <v>0.02</v>
      </c>
      <c r="L27" s="60">
        <f t="shared" si="2"/>
        <v>0.02</v>
      </c>
      <c r="M27" s="60">
        <f t="shared" si="3"/>
        <v>0.02</v>
      </c>
      <c r="N27" s="60">
        <f t="shared" si="4"/>
        <v>0.02</v>
      </c>
      <c r="O27" s="60">
        <f t="shared" si="5"/>
        <v>0.02</v>
      </c>
      <c r="P27" s="60">
        <f t="shared" si="26"/>
        <v>0.02</v>
      </c>
      <c r="Q27" s="60">
        <f t="shared" si="6"/>
        <v>0.02</v>
      </c>
      <c r="R27" s="60">
        <f t="shared" si="7"/>
        <v>0.02</v>
      </c>
      <c r="S27" s="60">
        <f t="shared" si="8"/>
        <v>0.02</v>
      </c>
      <c r="T27" s="60">
        <f t="shared" si="9"/>
        <v>0.02</v>
      </c>
      <c r="U27" s="60">
        <f t="shared" si="10"/>
        <v>0.02</v>
      </c>
      <c r="V27" s="60">
        <f t="shared" si="11"/>
        <v>0.02</v>
      </c>
      <c r="W27" s="60">
        <f t="shared" si="12"/>
        <v>0.02</v>
      </c>
      <c r="X27" s="60">
        <f t="shared" si="13"/>
        <v>0.02</v>
      </c>
      <c r="Y27" s="60">
        <f t="shared" si="14"/>
        <v>0.02</v>
      </c>
      <c r="Z27" s="60">
        <f t="shared" si="15"/>
        <v>0.02</v>
      </c>
      <c r="AA27" s="60">
        <f t="shared" si="16"/>
        <v>0.02</v>
      </c>
      <c r="AB27" s="60">
        <f t="shared" si="17"/>
        <v>0.02</v>
      </c>
      <c r="AC27" s="60">
        <f t="shared" si="18"/>
        <v>0.02</v>
      </c>
      <c r="AD27" s="60">
        <f t="shared" si="19"/>
        <v>0.03</v>
      </c>
      <c r="AE27" s="60">
        <f t="shared" si="20"/>
        <v>0.02</v>
      </c>
      <c r="AF27" s="60">
        <f t="shared" si="21"/>
        <v>0.02</v>
      </c>
      <c r="AG27" s="60">
        <f t="shared" si="22"/>
        <v>0.02</v>
      </c>
      <c r="AH27" s="60">
        <f t="shared" si="23"/>
        <v>0.02</v>
      </c>
      <c r="AI27" s="60">
        <f t="shared" si="24"/>
        <v>0.02</v>
      </c>
      <c r="AJ27" s="60">
        <f t="shared" si="25"/>
        <v>0.02</v>
      </c>
    </row>
    <row r="28" spans="1:36" ht="12.95" customHeight="1" x14ac:dyDescent="0.15">
      <c r="A28" s="59">
        <v>725</v>
      </c>
      <c r="B28" s="77" t="s">
        <v>96</v>
      </c>
      <c r="C28" s="77"/>
      <c r="D28" s="59">
        <v>8</v>
      </c>
      <c r="E28" s="59">
        <v>7</v>
      </c>
      <c r="F28" s="4">
        <f t="shared" si="0"/>
        <v>0.02</v>
      </c>
      <c r="G28" s="5" t="s">
        <v>198</v>
      </c>
      <c r="H28" s="69" t="s">
        <v>56</v>
      </c>
      <c r="I28" s="59"/>
      <c r="J28" s="1" t="s">
        <v>15</v>
      </c>
      <c r="K28" s="60">
        <f t="shared" si="1"/>
        <v>0.02</v>
      </c>
      <c r="L28" s="60">
        <f t="shared" si="2"/>
        <v>0.02</v>
      </c>
      <c r="M28" s="60">
        <f t="shared" si="3"/>
        <v>0.02</v>
      </c>
      <c r="N28" s="8">
        <f t="shared" si="4"/>
        <v>0.02</v>
      </c>
      <c r="O28" s="60">
        <f t="shared" si="5"/>
        <v>0.02</v>
      </c>
      <c r="P28" s="60">
        <f t="shared" si="26"/>
        <v>0.02</v>
      </c>
      <c r="Q28" s="60">
        <f t="shared" si="6"/>
        <v>0.02</v>
      </c>
      <c r="R28" s="60">
        <f t="shared" si="7"/>
        <v>0.02</v>
      </c>
      <c r="S28" s="60">
        <f t="shared" si="8"/>
        <v>0.02</v>
      </c>
      <c r="T28" s="60">
        <f t="shared" si="9"/>
        <v>0.02</v>
      </c>
      <c r="U28" s="60">
        <f t="shared" si="10"/>
        <v>0.02</v>
      </c>
      <c r="V28" s="60">
        <f t="shared" si="11"/>
        <v>0.02</v>
      </c>
      <c r="W28" s="60">
        <f t="shared" si="12"/>
        <v>0.02</v>
      </c>
      <c r="X28" s="60">
        <f t="shared" si="13"/>
        <v>0.02</v>
      </c>
      <c r="Y28" s="60">
        <f t="shared" si="14"/>
        <v>0.02</v>
      </c>
      <c r="Z28" s="60">
        <f t="shared" si="15"/>
        <v>0.02</v>
      </c>
      <c r="AA28" s="60">
        <f t="shared" si="16"/>
        <v>0.02</v>
      </c>
      <c r="AB28" s="60">
        <f t="shared" si="17"/>
        <v>0.02</v>
      </c>
      <c r="AC28" s="60">
        <f t="shared" si="18"/>
        <v>0.02</v>
      </c>
      <c r="AD28" s="60">
        <f t="shared" si="19"/>
        <v>0.03</v>
      </c>
      <c r="AE28" s="60">
        <f t="shared" si="20"/>
        <v>0.02</v>
      </c>
      <c r="AF28" s="60">
        <f t="shared" si="21"/>
        <v>0.02</v>
      </c>
      <c r="AG28" s="60">
        <f t="shared" si="22"/>
        <v>0.02</v>
      </c>
      <c r="AH28" s="60">
        <f t="shared" si="23"/>
        <v>0.02</v>
      </c>
      <c r="AI28" s="60">
        <f t="shared" si="24"/>
        <v>0.02</v>
      </c>
      <c r="AJ28" s="60">
        <f t="shared" si="25"/>
        <v>0.02</v>
      </c>
    </row>
    <row r="29" spans="1:36" ht="12.95" customHeight="1" x14ac:dyDescent="0.15">
      <c r="A29" s="59">
        <v>726</v>
      </c>
      <c r="B29" s="77" t="s">
        <v>96</v>
      </c>
      <c r="C29" s="77"/>
      <c r="D29" s="59">
        <v>10</v>
      </c>
      <c r="E29" s="59">
        <v>10</v>
      </c>
      <c r="F29" s="4">
        <f t="shared" si="0"/>
        <v>0.04</v>
      </c>
      <c r="G29" s="5" t="s">
        <v>92</v>
      </c>
      <c r="H29" s="59"/>
      <c r="I29" s="59"/>
      <c r="J29" s="1" t="s">
        <v>15</v>
      </c>
      <c r="K29" s="60">
        <f t="shared" si="1"/>
        <v>0.04</v>
      </c>
      <c r="L29" s="60">
        <f t="shared" si="2"/>
        <v>0.04</v>
      </c>
      <c r="M29" s="60">
        <f t="shared" si="3"/>
        <v>0.04</v>
      </c>
      <c r="N29" s="60">
        <f t="shared" si="4"/>
        <v>0.05</v>
      </c>
      <c r="O29" s="60">
        <f t="shared" si="5"/>
        <v>0.05</v>
      </c>
      <c r="P29" s="60">
        <f t="shared" si="26"/>
        <v>0.04</v>
      </c>
      <c r="Q29" s="60">
        <f t="shared" si="6"/>
        <v>0.04</v>
      </c>
      <c r="R29" s="60">
        <f t="shared" si="7"/>
        <v>0.04</v>
      </c>
      <c r="S29" s="60">
        <f t="shared" si="8"/>
        <v>0.04</v>
      </c>
      <c r="T29" s="60">
        <f t="shared" si="9"/>
        <v>0.04</v>
      </c>
      <c r="U29" s="60">
        <f t="shared" si="10"/>
        <v>0.04</v>
      </c>
      <c r="V29" s="60">
        <f t="shared" si="11"/>
        <v>0.04</v>
      </c>
      <c r="W29" s="60">
        <f t="shared" si="12"/>
        <v>0.04</v>
      </c>
      <c r="X29" s="60">
        <f t="shared" si="13"/>
        <v>0.04</v>
      </c>
      <c r="Y29" s="60">
        <f t="shared" si="14"/>
        <v>0.04</v>
      </c>
      <c r="Z29" s="60">
        <f t="shared" si="15"/>
        <v>0.04</v>
      </c>
      <c r="AA29" s="60">
        <f t="shared" si="16"/>
        <v>0.04</v>
      </c>
      <c r="AB29" s="60">
        <f t="shared" si="17"/>
        <v>0.04</v>
      </c>
      <c r="AC29" s="60">
        <f t="shared" si="18"/>
        <v>0.04</v>
      </c>
      <c r="AD29" s="60">
        <f t="shared" si="19"/>
        <v>0.06</v>
      </c>
      <c r="AE29" s="60">
        <f t="shared" si="20"/>
        <v>0.04</v>
      </c>
      <c r="AF29" s="60">
        <f t="shared" si="21"/>
        <v>0.04</v>
      </c>
      <c r="AG29" s="60">
        <f t="shared" si="22"/>
        <v>0.04</v>
      </c>
      <c r="AH29" s="60">
        <f t="shared" si="23"/>
        <v>0.04</v>
      </c>
      <c r="AI29" s="60">
        <f t="shared" si="24"/>
        <v>0.04</v>
      </c>
      <c r="AJ29" s="60">
        <f t="shared" si="25"/>
        <v>0.04</v>
      </c>
    </row>
    <row r="30" spans="1:36" ht="12.95" customHeight="1" x14ac:dyDescent="0.15">
      <c r="A30" s="59">
        <v>727</v>
      </c>
      <c r="B30" s="77" t="s">
        <v>110</v>
      </c>
      <c r="C30" s="77"/>
      <c r="D30" s="59">
        <v>6</v>
      </c>
      <c r="E30" s="59">
        <v>5</v>
      </c>
      <c r="F30" s="4">
        <f t="shared" si="0"/>
        <v>0.01</v>
      </c>
      <c r="G30" s="5" t="s">
        <v>196</v>
      </c>
      <c r="H30" s="69" t="s">
        <v>56</v>
      </c>
      <c r="I30" s="59"/>
      <c r="J30" s="1" t="s">
        <v>15</v>
      </c>
      <c r="K30" s="60">
        <f t="shared" si="1"/>
        <v>0.01</v>
      </c>
      <c r="L30" s="60">
        <f t="shared" si="2"/>
        <v>0.01</v>
      </c>
      <c r="M30" s="60">
        <f t="shared" si="3"/>
        <v>0.01</v>
      </c>
      <c r="N30" s="60">
        <f t="shared" si="4"/>
        <v>0.01</v>
      </c>
      <c r="O30" s="60">
        <f t="shared" si="5"/>
        <v>0.01</v>
      </c>
      <c r="P30" s="60">
        <f t="shared" si="26"/>
        <v>0.01</v>
      </c>
      <c r="Q30" s="60">
        <f t="shared" si="6"/>
        <v>0.01</v>
      </c>
      <c r="R30" s="60">
        <f t="shared" si="7"/>
        <v>0.01</v>
      </c>
      <c r="S30" s="60">
        <f t="shared" si="8"/>
        <v>0.01</v>
      </c>
      <c r="T30" s="60">
        <f t="shared" si="9"/>
        <v>0.01</v>
      </c>
      <c r="U30" s="60">
        <f t="shared" si="10"/>
        <v>0.01</v>
      </c>
      <c r="V30" s="60">
        <f t="shared" si="11"/>
        <v>0.01</v>
      </c>
      <c r="W30" s="60">
        <f t="shared" si="12"/>
        <v>0.01</v>
      </c>
      <c r="X30" s="60">
        <f t="shared" si="13"/>
        <v>0.01</v>
      </c>
      <c r="Y30" s="60">
        <f t="shared" si="14"/>
        <v>0.01</v>
      </c>
      <c r="Z30" s="60">
        <f t="shared" si="15"/>
        <v>0.01</v>
      </c>
      <c r="AA30" s="60">
        <f t="shared" si="16"/>
        <v>0.01</v>
      </c>
      <c r="AB30" s="60">
        <f t="shared" si="17"/>
        <v>0.01</v>
      </c>
      <c r="AC30" s="60">
        <f t="shared" si="18"/>
        <v>0.01</v>
      </c>
      <c r="AD30" s="60">
        <f t="shared" si="19"/>
        <v>0.01</v>
      </c>
      <c r="AE30" s="60">
        <f t="shared" si="20"/>
        <v>0.01</v>
      </c>
      <c r="AF30" s="60">
        <f t="shared" si="21"/>
        <v>0.01</v>
      </c>
      <c r="AG30" s="60">
        <f t="shared" si="22"/>
        <v>0.01</v>
      </c>
      <c r="AH30" s="60">
        <f t="shared" si="23"/>
        <v>0.01</v>
      </c>
      <c r="AI30" s="60">
        <f t="shared" si="24"/>
        <v>0.01</v>
      </c>
      <c r="AJ30" s="60">
        <f t="shared" si="25"/>
        <v>0.01</v>
      </c>
    </row>
    <row r="31" spans="1:36" ht="12.95" customHeight="1" x14ac:dyDescent="0.15">
      <c r="A31" s="59">
        <v>728</v>
      </c>
      <c r="B31" s="77" t="s">
        <v>97</v>
      </c>
      <c r="C31" s="77"/>
      <c r="D31" s="59">
        <v>6</v>
      </c>
      <c r="E31" s="59">
        <v>6</v>
      </c>
      <c r="F31" s="4">
        <f t="shared" si="0"/>
        <v>0.01</v>
      </c>
      <c r="G31" s="5" t="s">
        <v>196</v>
      </c>
      <c r="H31" s="69" t="s">
        <v>56</v>
      </c>
      <c r="I31" s="59"/>
      <c r="J31" s="1" t="s">
        <v>15</v>
      </c>
      <c r="K31" s="60">
        <f t="shared" si="1"/>
        <v>0.01</v>
      </c>
      <c r="L31" s="60">
        <f t="shared" si="2"/>
        <v>0.01</v>
      </c>
      <c r="M31" s="60">
        <f t="shared" si="3"/>
        <v>0.01</v>
      </c>
      <c r="N31" s="60">
        <f t="shared" si="4"/>
        <v>0.01</v>
      </c>
      <c r="O31" s="60">
        <f t="shared" si="5"/>
        <v>0.01</v>
      </c>
      <c r="P31" s="60">
        <f t="shared" si="26"/>
        <v>0.01</v>
      </c>
      <c r="Q31" s="60">
        <f t="shared" si="6"/>
        <v>0.01</v>
      </c>
      <c r="R31" s="60">
        <f t="shared" si="7"/>
        <v>0.01</v>
      </c>
      <c r="S31" s="60">
        <f t="shared" si="8"/>
        <v>0.01</v>
      </c>
      <c r="T31" s="60">
        <f t="shared" si="9"/>
        <v>0.01</v>
      </c>
      <c r="U31" s="60">
        <f t="shared" si="10"/>
        <v>0.01</v>
      </c>
      <c r="V31" s="60">
        <f t="shared" si="11"/>
        <v>0.01</v>
      </c>
      <c r="W31" s="60">
        <f t="shared" si="12"/>
        <v>0.01</v>
      </c>
      <c r="X31" s="60">
        <f t="shared" si="13"/>
        <v>0.01</v>
      </c>
      <c r="Y31" s="60">
        <f t="shared" si="14"/>
        <v>0.01</v>
      </c>
      <c r="Z31" s="60">
        <f t="shared" si="15"/>
        <v>0.01</v>
      </c>
      <c r="AA31" s="60">
        <f t="shared" si="16"/>
        <v>0.01</v>
      </c>
      <c r="AB31" s="60">
        <f t="shared" si="17"/>
        <v>0.01</v>
      </c>
      <c r="AC31" s="60">
        <f t="shared" si="18"/>
        <v>0.01</v>
      </c>
      <c r="AD31" s="60">
        <f t="shared" si="19"/>
        <v>0.01</v>
      </c>
      <c r="AE31" s="60">
        <f t="shared" si="20"/>
        <v>0.01</v>
      </c>
      <c r="AF31" s="60">
        <f t="shared" si="21"/>
        <v>0.01</v>
      </c>
      <c r="AG31" s="60">
        <f t="shared" si="22"/>
        <v>0.01</v>
      </c>
      <c r="AH31" s="60">
        <f t="shared" si="23"/>
        <v>0.01</v>
      </c>
      <c r="AI31" s="60">
        <f t="shared" si="24"/>
        <v>0.01</v>
      </c>
      <c r="AJ31" s="60">
        <f t="shared" si="25"/>
        <v>0.01</v>
      </c>
    </row>
    <row r="32" spans="1:36" ht="12.95" customHeight="1" x14ac:dyDescent="0.15">
      <c r="A32" s="59">
        <v>729</v>
      </c>
      <c r="B32" s="77" t="s">
        <v>111</v>
      </c>
      <c r="C32" s="77"/>
      <c r="D32" s="59">
        <v>6</v>
      </c>
      <c r="E32" s="59">
        <v>6</v>
      </c>
      <c r="F32" s="4">
        <f t="shared" si="0"/>
        <v>0.01</v>
      </c>
      <c r="G32" s="5" t="s">
        <v>196</v>
      </c>
      <c r="H32" s="69" t="s">
        <v>56</v>
      </c>
      <c r="I32" s="59"/>
      <c r="J32" s="1" t="s">
        <v>15</v>
      </c>
      <c r="K32" s="60">
        <f t="shared" si="1"/>
        <v>0.01</v>
      </c>
      <c r="L32" s="60">
        <f t="shared" si="2"/>
        <v>0.01</v>
      </c>
      <c r="M32" s="60">
        <f t="shared" si="3"/>
        <v>0.01</v>
      </c>
      <c r="N32" s="60">
        <f t="shared" si="4"/>
        <v>0.01</v>
      </c>
      <c r="O32" s="60">
        <f t="shared" si="5"/>
        <v>0.01</v>
      </c>
      <c r="P32" s="60">
        <f t="shared" si="26"/>
        <v>0.01</v>
      </c>
      <c r="Q32" s="60">
        <f t="shared" si="6"/>
        <v>0.01</v>
      </c>
      <c r="R32" s="60">
        <f t="shared" si="7"/>
        <v>0.01</v>
      </c>
      <c r="S32" s="60">
        <f t="shared" si="8"/>
        <v>0.01</v>
      </c>
      <c r="T32" s="60">
        <f t="shared" si="9"/>
        <v>0.01</v>
      </c>
      <c r="U32" s="60">
        <f t="shared" si="10"/>
        <v>0.01</v>
      </c>
      <c r="V32" s="60">
        <f t="shared" si="11"/>
        <v>0.01</v>
      </c>
      <c r="W32" s="60">
        <f t="shared" si="12"/>
        <v>0.01</v>
      </c>
      <c r="X32" s="60">
        <f t="shared" si="13"/>
        <v>0.01</v>
      </c>
      <c r="Y32" s="60">
        <f t="shared" si="14"/>
        <v>0.01</v>
      </c>
      <c r="Z32" s="60">
        <f t="shared" si="15"/>
        <v>0.01</v>
      </c>
      <c r="AA32" s="60">
        <f t="shared" si="16"/>
        <v>0.01</v>
      </c>
      <c r="AB32" s="60">
        <f t="shared" si="17"/>
        <v>0.01</v>
      </c>
      <c r="AC32" s="60">
        <f t="shared" si="18"/>
        <v>0.01</v>
      </c>
      <c r="AD32" s="60">
        <f t="shared" si="19"/>
        <v>0.01</v>
      </c>
      <c r="AE32" s="60">
        <f t="shared" si="20"/>
        <v>0.01</v>
      </c>
      <c r="AF32" s="60">
        <f t="shared" si="21"/>
        <v>0.01</v>
      </c>
      <c r="AG32" s="60">
        <f t="shared" si="22"/>
        <v>0.01</v>
      </c>
      <c r="AH32" s="60">
        <f t="shared" si="23"/>
        <v>0.01</v>
      </c>
      <c r="AI32" s="60">
        <f t="shared" si="24"/>
        <v>0.01</v>
      </c>
      <c r="AJ32" s="60">
        <f t="shared" si="25"/>
        <v>0.01</v>
      </c>
    </row>
    <row r="33" spans="1:36" ht="12.95" customHeight="1" x14ac:dyDescent="0.15">
      <c r="A33" s="59">
        <v>730</v>
      </c>
      <c r="B33" s="77" t="s">
        <v>97</v>
      </c>
      <c r="C33" s="77"/>
      <c r="D33" s="59">
        <v>6</v>
      </c>
      <c r="E33" s="59">
        <v>7</v>
      </c>
      <c r="F33" s="4">
        <f t="shared" si="0"/>
        <v>0.01</v>
      </c>
      <c r="G33" s="5" t="s">
        <v>196</v>
      </c>
      <c r="H33" s="69" t="s">
        <v>56</v>
      </c>
      <c r="I33" s="59"/>
      <c r="J33" s="1" t="s">
        <v>15</v>
      </c>
      <c r="K33" s="60">
        <f t="shared" si="1"/>
        <v>0.01</v>
      </c>
      <c r="L33" s="60">
        <f t="shared" si="2"/>
        <v>0.01</v>
      </c>
      <c r="M33" s="60">
        <f t="shared" si="3"/>
        <v>0.01</v>
      </c>
      <c r="N33" s="60">
        <f t="shared" si="4"/>
        <v>0.01</v>
      </c>
      <c r="O33" s="60">
        <f t="shared" si="5"/>
        <v>0.01</v>
      </c>
      <c r="P33" s="60">
        <f t="shared" si="26"/>
        <v>0.01</v>
      </c>
      <c r="Q33" s="60">
        <f t="shared" si="6"/>
        <v>0.01</v>
      </c>
      <c r="R33" s="60">
        <f t="shared" si="7"/>
        <v>0.01</v>
      </c>
      <c r="S33" s="60">
        <f t="shared" si="8"/>
        <v>0.01</v>
      </c>
      <c r="T33" s="60">
        <f t="shared" si="9"/>
        <v>0.01</v>
      </c>
      <c r="U33" s="60">
        <f t="shared" si="10"/>
        <v>0.01</v>
      </c>
      <c r="V33" s="60">
        <f t="shared" si="11"/>
        <v>0.01</v>
      </c>
      <c r="W33" s="60">
        <f t="shared" si="12"/>
        <v>0.01</v>
      </c>
      <c r="X33" s="60">
        <f t="shared" si="13"/>
        <v>0.01</v>
      </c>
      <c r="Y33" s="60">
        <f t="shared" si="14"/>
        <v>0.01</v>
      </c>
      <c r="Z33" s="60">
        <f t="shared" si="15"/>
        <v>0.01</v>
      </c>
      <c r="AA33" s="60">
        <f t="shared" si="16"/>
        <v>0.01</v>
      </c>
      <c r="AB33" s="60">
        <f t="shared" si="17"/>
        <v>0.01</v>
      </c>
      <c r="AC33" s="60">
        <f t="shared" si="18"/>
        <v>0.01</v>
      </c>
      <c r="AD33" s="60">
        <f t="shared" si="19"/>
        <v>0.02</v>
      </c>
      <c r="AE33" s="60">
        <f t="shared" si="20"/>
        <v>0.01</v>
      </c>
      <c r="AF33" s="60">
        <f t="shared" si="21"/>
        <v>0.01</v>
      </c>
      <c r="AG33" s="60">
        <f t="shared" si="22"/>
        <v>0.01</v>
      </c>
      <c r="AH33" s="60">
        <f t="shared" si="23"/>
        <v>0.01</v>
      </c>
      <c r="AI33" s="60">
        <f t="shared" si="24"/>
        <v>0.01</v>
      </c>
      <c r="AJ33" s="60">
        <f t="shared" si="25"/>
        <v>0.01</v>
      </c>
    </row>
    <row r="34" spans="1:36" ht="12.95" customHeight="1" x14ac:dyDescent="0.15">
      <c r="A34" s="59"/>
      <c r="B34" s="77"/>
      <c r="C34" s="77"/>
      <c r="D34" s="59"/>
      <c r="E34" s="59"/>
      <c r="F34" s="4" t="str">
        <f t="shared" si="0"/>
        <v/>
      </c>
      <c r="G34" s="59"/>
      <c r="H34" s="59"/>
      <c r="I34" s="59"/>
      <c r="K34" s="60" t="e">
        <f t="shared" si="1"/>
        <v>#NUM!</v>
      </c>
      <c r="L34" s="60" t="e">
        <f t="shared" si="2"/>
        <v>#NUM!</v>
      </c>
      <c r="M34" s="60" t="e">
        <f t="shared" si="3"/>
        <v>#NUM!</v>
      </c>
      <c r="N34" s="60" t="e">
        <f t="shared" si="4"/>
        <v>#NUM!</v>
      </c>
      <c r="O34" s="60" t="e">
        <f t="shared" si="5"/>
        <v>#NUM!</v>
      </c>
      <c r="P34" s="60" t="e">
        <f t="shared" si="26"/>
        <v>#N/A</v>
      </c>
      <c r="Q34" s="60" t="e">
        <f t="shared" si="6"/>
        <v>#NUM!</v>
      </c>
      <c r="R34" s="60" t="e">
        <f t="shared" si="7"/>
        <v>#NUM!</v>
      </c>
      <c r="S34" s="60" t="e">
        <f t="shared" si="8"/>
        <v>#NUM!</v>
      </c>
      <c r="T34" s="60" t="e">
        <f t="shared" si="9"/>
        <v>#NUM!</v>
      </c>
      <c r="U34" s="60" t="e">
        <f t="shared" si="10"/>
        <v>#N/A</v>
      </c>
      <c r="V34" s="60" t="e">
        <f t="shared" si="11"/>
        <v>#NUM!</v>
      </c>
      <c r="W34" s="60" t="e">
        <f t="shared" si="12"/>
        <v>#NUM!</v>
      </c>
      <c r="X34" s="60" t="e">
        <f t="shared" si="13"/>
        <v>#NUM!</v>
      </c>
      <c r="Y34" s="60" t="e">
        <f t="shared" si="14"/>
        <v>#NUM!</v>
      </c>
      <c r="Z34" s="60" t="e">
        <f t="shared" si="15"/>
        <v>#N/A</v>
      </c>
      <c r="AA34" s="60" t="e">
        <f t="shared" si="16"/>
        <v>#NUM!</v>
      </c>
      <c r="AB34" s="60" t="e">
        <f t="shared" si="17"/>
        <v>#NUM!</v>
      </c>
      <c r="AC34" s="60" t="e">
        <f t="shared" si="18"/>
        <v>#NUM!</v>
      </c>
      <c r="AD34" s="60" t="e">
        <f t="shared" si="19"/>
        <v>#NUM!</v>
      </c>
      <c r="AE34" s="60" t="e">
        <f t="shared" si="20"/>
        <v>#NUM!</v>
      </c>
      <c r="AF34" s="60" t="e">
        <f t="shared" si="21"/>
        <v>#N/A</v>
      </c>
      <c r="AG34" s="60" t="e">
        <f t="shared" si="22"/>
        <v>#NUM!</v>
      </c>
      <c r="AH34" s="60" t="e">
        <f t="shared" si="23"/>
        <v>#NUM!</v>
      </c>
      <c r="AI34" s="60" t="e">
        <f t="shared" si="24"/>
        <v>#NUM!</v>
      </c>
      <c r="AJ34" s="60" t="e">
        <f t="shared" si="25"/>
        <v>#N/A</v>
      </c>
    </row>
    <row r="35" spans="1:36" ht="12.95" customHeight="1" x14ac:dyDescent="0.15">
      <c r="A35" s="59"/>
      <c r="B35" s="77"/>
      <c r="C35" s="77"/>
      <c r="D35" s="59"/>
      <c r="E35" s="59"/>
      <c r="F35" s="4" t="str">
        <f t="shared" si="0"/>
        <v/>
      </c>
      <c r="G35" s="59"/>
      <c r="H35" s="59"/>
      <c r="I35" s="59"/>
      <c r="K35" s="60" t="e">
        <f t="shared" si="1"/>
        <v>#NUM!</v>
      </c>
      <c r="L35" s="60" t="e">
        <f t="shared" si="2"/>
        <v>#NUM!</v>
      </c>
      <c r="M35" s="60" t="e">
        <f t="shared" si="3"/>
        <v>#NUM!</v>
      </c>
      <c r="N35" s="60" t="e">
        <f t="shared" si="4"/>
        <v>#NUM!</v>
      </c>
      <c r="O35" s="60" t="e">
        <f t="shared" si="5"/>
        <v>#NUM!</v>
      </c>
      <c r="P35" s="60" t="e">
        <f t="shared" si="26"/>
        <v>#N/A</v>
      </c>
      <c r="Q35" s="60" t="e">
        <f t="shared" si="6"/>
        <v>#NUM!</v>
      </c>
      <c r="R35" s="60" t="e">
        <f t="shared" si="7"/>
        <v>#NUM!</v>
      </c>
      <c r="S35" s="60" t="e">
        <f t="shared" si="8"/>
        <v>#NUM!</v>
      </c>
      <c r="T35" s="60" t="e">
        <f t="shared" si="9"/>
        <v>#NUM!</v>
      </c>
      <c r="U35" s="60" t="e">
        <f t="shared" si="10"/>
        <v>#N/A</v>
      </c>
      <c r="V35" s="60" t="e">
        <f t="shared" si="11"/>
        <v>#NUM!</v>
      </c>
      <c r="W35" s="60" t="e">
        <f t="shared" si="12"/>
        <v>#NUM!</v>
      </c>
      <c r="X35" s="60" t="e">
        <f t="shared" si="13"/>
        <v>#NUM!</v>
      </c>
      <c r="Y35" s="60" t="e">
        <f t="shared" si="14"/>
        <v>#NUM!</v>
      </c>
      <c r="Z35" s="60" t="e">
        <f t="shared" si="15"/>
        <v>#N/A</v>
      </c>
      <c r="AA35" s="60" t="e">
        <f t="shared" si="16"/>
        <v>#NUM!</v>
      </c>
      <c r="AB35" s="60" t="e">
        <f t="shared" si="17"/>
        <v>#NUM!</v>
      </c>
      <c r="AC35" s="60" t="e">
        <f t="shared" si="18"/>
        <v>#NUM!</v>
      </c>
      <c r="AD35" s="60" t="e">
        <f t="shared" si="19"/>
        <v>#NUM!</v>
      </c>
      <c r="AE35" s="60" t="e">
        <f t="shared" si="20"/>
        <v>#NUM!</v>
      </c>
      <c r="AF35" s="60" t="e">
        <f t="shared" si="21"/>
        <v>#N/A</v>
      </c>
      <c r="AG35" s="60" t="e">
        <f t="shared" si="22"/>
        <v>#NUM!</v>
      </c>
      <c r="AH35" s="60" t="e">
        <f t="shared" si="23"/>
        <v>#NUM!</v>
      </c>
      <c r="AI35" s="60" t="e">
        <f t="shared" si="24"/>
        <v>#NUM!</v>
      </c>
      <c r="AJ35" s="60" t="e">
        <f t="shared" si="25"/>
        <v>#N/A</v>
      </c>
    </row>
    <row r="36" spans="1:36" ht="12.95" customHeight="1" x14ac:dyDescent="0.15">
      <c r="A36" s="59"/>
      <c r="B36" s="77"/>
      <c r="C36" s="77"/>
      <c r="D36" s="59"/>
      <c r="E36" s="59"/>
      <c r="F36" s="4" t="str">
        <f t="shared" si="0"/>
        <v/>
      </c>
      <c r="G36" s="59"/>
      <c r="H36" s="59"/>
      <c r="I36" s="59"/>
      <c r="K36" s="60" t="e">
        <f t="shared" si="1"/>
        <v>#NUM!</v>
      </c>
      <c r="L36" s="60" t="e">
        <f t="shared" si="2"/>
        <v>#NUM!</v>
      </c>
      <c r="M36" s="60" t="e">
        <f t="shared" si="3"/>
        <v>#NUM!</v>
      </c>
      <c r="N36" s="60" t="e">
        <f t="shared" si="4"/>
        <v>#NUM!</v>
      </c>
      <c r="O36" s="60" t="e">
        <f t="shared" si="5"/>
        <v>#NUM!</v>
      </c>
      <c r="P36" s="60" t="e">
        <f t="shared" si="26"/>
        <v>#N/A</v>
      </c>
      <c r="Q36" s="60" t="e">
        <f t="shared" si="6"/>
        <v>#NUM!</v>
      </c>
      <c r="R36" s="60" t="e">
        <f t="shared" si="7"/>
        <v>#NUM!</v>
      </c>
      <c r="S36" s="60" t="e">
        <f t="shared" si="8"/>
        <v>#NUM!</v>
      </c>
      <c r="T36" s="60" t="e">
        <f t="shared" si="9"/>
        <v>#NUM!</v>
      </c>
      <c r="U36" s="60" t="e">
        <f t="shared" si="10"/>
        <v>#N/A</v>
      </c>
      <c r="V36" s="60" t="e">
        <f t="shared" si="11"/>
        <v>#NUM!</v>
      </c>
      <c r="W36" s="60" t="e">
        <f t="shared" si="12"/>
        <v>#NUM!</v>
      </c>
      <c r="X36" s="60" t="e">
        <f t="shared" si="13"/>
        <v>#NUM!</v>
      </c>
      <c r="Y36" s="60" t="e">
        <f t="shared" si="14"/>
        <v>#NUM!</v>
      </c>
      <c r="Z36" s="60" t="e">
        <f t="shared" si="15"/>
        <v>#N/A</v>
      </c>
      <c r="AA36" s="60" t="e">
        <f t="shared" si="16"/>
        <v>#NUM!</v>
      </c>
      <c r="AB36" s="60" t="e">
        <f t="shared" si="17"/>
        <v>#NUM!</v>
      </c>
      <c r="AC36" s="60" t="e">
        <f t="shared" si="18"/>
        <v>#NUM!</v>
      </c>
      <c r="AD36" s="60" t="e">
        <f t="shared" si="19"/>
        <v>#NUM!</v>
      </c>
      <c r="AE36" s="60" t="e">
        <f t="shared" si="20"/>
        <v>#NUM!</v>
      </c>
      <c r="AF36" s="60" t="e">
        <f t="shared" si="21"/>
        <v>#N/A</v>
      </c>
      <c r="AG36" s="60" t="e">
        <f t="shared" si="22"/>
        <v>#NUM!</v>
      </c>
      <c r="AH36" s="60" t="e">
        <f t="shared" si="23"/>
        <v>#NUM!</v>
      </c>
      <c r="AI36" s="60" t="e">
        <f t="shared" si="24"/>
        <v>#NUM!</v>
      </c>
      <c r="AJ36" s="60" t="e">
        <f t="shared" si="25"/>
        <v>#N/A</v>
      </c>
    </row>
    <row r="37" spans="1:36" ht="12.95" customHeight="1" x14ac:dyDescent="0.15">
      <c r="A37" s="59"/>
      <c r="B37" s="77"/>
      <c r="C37" s="77"/>
      <c r="D37" s="59"/>
      <c r="E37" s="59"/>
      <c r="F37" s="4" t="str">
        <f t="shared" si="0"/>
        <v/>
      </c>
      <c r="G37" s="59"/>
      <c r="H37" s="59"/>
      <c r="I37" s="59"/>
      <c r="K37" s="60" t="e">
        <f t="shared" si="1"/>
        <v>#NUM!</v>
      </c>
      <c r="L37" s="60" t="e">
        <f t="shared" si="2"/>
        <v>#NUM!</v>
      </c>
      <c r="M37" s="60" t="e">
        <f t="shared" si="3"/>
        <v>#NUM!</v>
      </c>
      <c r="N37" s="60" t="e">
        <f t="shared" si="4"/>
        <v>#NUM!</v>
      </c>
      <c r="O37" s="60" t="e">
        <f t="shared" si="5"/>
        <v>#NUM!</v>
      </c>
      <c r="P37" s="60" t="e">
        <f t="shared" si="26"/>
        <v>#N/A</v>
      </c>
      <c r="Q37" s="60" t="e">
        <f t="shared" si="6"/>
        <v>#NUM!</v>
      </c>
      <c r="R37" s="60" t="e">
        <f t="shared" si="7"/>
        <v>#NUM!</v>
      </c>
      <c r="S37" s="60" t="e">
        <f t="shared" si="8"/>
        <v>#NUM!</v>
      </c>
      <c r="T37" s="60" t="e">
        <f t="shared" si="9"/>
        <v>#NUM!</v>
      </c>
      <c r="U37" s="60" t="e">
        <f t="shared" si="10"/>
        <v>#N/A</v>
      </c>
      <c r="V37" s="60" t="e">
        <f t="shared" si="11"/>
        <v>#NUM!</v>
      </c>
      <c r="W37" s="60" t="e">
        <f t="shared" si="12"/>
        <v>#NUM!</v>
      </c>
      <c r="X37" s="60" t="e">
        <f t="shared" si="13"/>
        <v>#NUM!</v>
      </c>
      <c r="Y37" s="60" t="e">
        <f t="shared" si="14"/>
        <v>#NUM!</v>
      </c>
      <c r="Z37" s="60" t="e">
        <f t="shared" si="15"/>
        <v>#N/A</v>
      </c>
      <c r="AA37" s="60" t="e">
        <f t="shared" si="16"/>
        <v>#NUM!</v>
      </c>
      <c r="AB37" s="60" t="e">
        <f t="shared" si="17"/>
        <v>#NUM!</v>
      </c>
      <c r="AC37" s="60" t="e">
        <f t="shared" si="18"/>
        <v>#NUM!</v>
      </c>
      <c r="AD37" s="60" t="e">
        <f t="shared" si="19"/>
        <v>#NUM!</v>
      </c>
      <c r="AE37" s="60" t="e">
        <f t="shared" si="20"/>
        <v>#NUM!</v>
      </c>
      <c r="AF37" s="60" t="e">
        <f t="shared" si="21"/>
        <v>#N/A</v>
      </c>
      <c r="AG37" s="60" t="e">
        <f t="shared" si="22"/>
        <v>#NUM!</v>
      </c>
      <c r="AH37" s="60" t="e">
        <f t="shared" si="23"/>
        <v>#NUM!</v>
      </c>
      <c r="AI37" s="60" t="e">
        <f t="shared" si="24"/>
        <v>#NUM!</v>
      </c>
      <c r="AJ37" s="60" t="e">
        <f t="shared" si="25"/>
        <v>#N/A</v>
      </c>
    </row>
    <row r="38" spans="1:36" ht="12.95" customHeight="1" x14ac:dyDescent="0.15">
      <c r="A38" s="59"/>
      <c r="B38" s="77"/>
      <c r="C38" s="77"/>
      <c r="D38" s="59"/>
      <c r="E38" s="59"/>
      <c r="F38" s="4" t="str">
        <f t="shared" si="0"/>
        <v/>
      </c>
      <c r="G38" s="59"/>
      <c r="H38" s="59"/>
      <c r="I38" s="59"/>
      <c r="K38" s="60" t="e">
        <f t="shared" si="1"/>
        <v>#NUM!</v>
      </c>
      <c r="L38" s="60" t="e">
        <f t="shared" si="2"/>
        <v>#NUM!</v>
      </c>
      <c r="M38" s="60" t="e">
        <f t="shared" si="3"/>
        <v>#NUM!</v>
      </c>
      <c r="N38" s="60" t="e">
        <f t="shared" si="4"/>
        <v>#NUM!</v>
      </c>
      <c r="O38" s="60" t="e">
        <f t="shared" si="5"/>
        <v>#NUM!</v>
      </c>
      <c r="P38" s="60" t="e">
        <f t="shared" si="26"/>
        <v>#N/A</v>
      </c>
      <c r="Q38" s="60" t="e">
        <f t="shared" si="6"/>
        <v>#NUM!</v>
      </c>
      <c r="R38" s="60" t="e">
        <f t="shared" si="7"/>
        <v>#NUM!</v>
      </c>
      <c r="S38" s="60" t="e">
        <f t="shared" si="8"/>
        <v>#NUM!</v>
      </c>
      <c r="T38" s="60" t="e">
        <f t="shared" si="9"/>
        <v>#NUM!</v>
      </c>
      <c r="U38" s="60" t="e">
        <f t="shared" si="10"/>
        <v>#N/A</v>
      </c>
      <c r="V38" s="60" t="e">
        <f t="shared" si="11"/>
        <v>#NUM!</v>
      </c>
      <c r="W38" s="60" t="e">
        <f t="shared" si="12"/>
        <v>#NUM!</v>
      </c>
      <c r="X38" s="60" t="e">
        <f t="shared" si="13"/>
        <v>#NUM!</v>
      </c>
      <c r="Y38" s="60" t="e">
        <f t="shared" si="14"/>
        <v>#NUM!</v>
      </c>
      <c r="Z38" s="60" t="e">
        <f t="shared" si="15"/>
        <v>#N/A</v>
      </c>
      <c r="AA38" s="60" t="e">
        <f t="shared" si="16"/>
        <v>#NUM!</v>
      </c>
      <c r="AB38" s="60" t="e">
        <f t="shared" si="17"/>
        <v>#NUM!</v>
      </c>
      <c r="AC38" s="60" t="e">
        <f t="shared" si="18"/>
        <v>#NUM!</v>
      </c>
      <c r="AD38" s="60" t="e">
        <f t="shared" si="19"/>
        <v>#NUM!</v>
      </c>
      <c r="AE38" s="60" t="e">
        <f t="shared" si="20"/>
        <v>#NUM!</v>
      </c>
      <c r="AF38" s="60" t="e">
        <f t="shared" si="21"/>
        <v>#N/A</v>
      </c>
      <c r="AG38" s="60" t="e">
        <f t="shared" si="22"/>
        <v>#NUM!</v>
      </c>
      <c r="AH38" s="60" t="e">
        <f t="shared" si="23"/>
        <v>#NUM!</v>
      </c>
      <c r="AI38" s="60" t="e">
        <f t="shared" si="24"/>
        <v>#NUM!</v>
      </c>
      <c r="AJ38" s="60" t="e">
        <f t="shared" si="25"/>
        <v>#N/A</v>
      </c>
    </row>
    <row r="39" spans="1:36" ht="12.95" customHeight="1" x14ac:dyDescent="0.15">
      <c r="A39" s="59"/>
      <c r="B39" s="77"/>
      <c r="C39" s="77"/>
      <c r="D39" s="59"/>
      <c r="E39" s="59"/>
      <c r="F39" s="4" t="str">
        <f t="shared" si="0"/>
        <v/>
      </c>
      <c r="G39" s="59"/>
      <c r="H39" s="59"/>
      <c r="I39" s="59"/>
      <c r="K39" s="60" t="e">
        <f t="shared" si="1"/>
        <v>#NUM!</v>
      </c>
      <c r="L39" s="60" t="e">
        <f t="shared" si="2"/>
        <v>#NUM!</v>
      </c>
      <c r="M39" s="60" t="e">
        <f t="shared" si="3"/>
        <v>#NUM!</v>
      </c>
      <c r="N39" s="60" t="e">
        <f t="shared" si="4"/>
        <v>#NUM!</v>
      </c>
      <c r="O39" s="60" t="e">
        <f t="shared" si="5"/>
        <v>#NUM!</v>
      </c>
      <c r="P39" s="60" t="e">
        <f t="shared" si="26"/>
        <v>#N/A</v>
      </c>
      <c r="Q39" s="60" t="e">
        <f t="shared" si="6"/>
        <v>#NUM!</v>
      </c>
      <c r="R39" s="60" t="e">
        <f t="shared" si="7"/>
        <v>#NUM!</v>
      </c>
      <c r="S39" s="60" t="e">
        <f t="shared" si="8"/>
        <v>#NUM!</v>
      </c>
      <c r="T39" s="60" t="e">
        <f t="shared" si="9"/>
        <v>#NUM!</v>
      </c>
      <c r="U39" s="60" t="e">
        <f t="shared" si="10"/>
        <v>#N/A</v>
      </c>
      <c r="V39" s="60" t="e">
        <f t="shared" si="11"/>
        <v>#NUM!</v>
      </c>
      <c r="W39" s="60" t="e">
        <f t="shared" si="12"/>
        <v>#NUM!</v>
      </c>
      <c r="X39" s="60" t="e">
        <f t="shared" si="13"/>
        <v>#NUM!</v>
      </c>
      <c r="Y39" s="60" t="e">
        <f t="shared" si="14"/>
        <v>#NUM!</v>
      </c>
      <c r="Z39" s="60" t="e">
        <f t="shared" si="15"/>
        <v>#N/A</v>
      </c>
      <c r="AA39" s="60" t="e">
        <f t="shared" si="16"/>
        <v>#NUM!</v>
      </c>
      <c r="AB39" s="60" t="e">
        <f t="shared" si="17"/>
        <v>#NUM!</v>
      </c>
      <c r="AC39" s="60" t="e">
        <f t="shared" si="18"/>
        <v>#NUM!</v>
      </c>
      <c r="AD39" s="60" t="e">
        <f t="shared" si="19"/>
        <v>#NUM!</v>
      </c>
      <c r="AE39" s="60" t="e">
        <f t="shared" si="20"/>
        <v>#NUM!</v>
      </c>
      <c r="AF39" s="60" t="e">
        <f t="shared" si="21"/>
        <v>#N/A</v>
      </c>
      <c r="AG39" s="60" t="e">
        <f t="shared" si="22"/>
        <v>#NUM!</v>
      </c>
      <c r="AH39" s="60" t="e">
        <f t="shared" si="23"/>
        <v>#NUM!</v>
      </c>
      <c r="AI39" s="60" t="e">
        <f t="shared" si="24"/>
        <v>#NUM!</v>
      </c>
      <c r="AJ39" s="60" t="e">
        <f t="shared" si="25"/>
        <v>#N/A</v>
      </c>
    </row>
    <row r="40" spans="1:36" ht="12.95" customHeight="1" x14ac:dyDescent="0.15">
      <c r="A40" s="59"/>
      <c r="B40" s="77"/>
      <c r="C40" s="77"/>
      <c r="D40" s="59"/>
      <c r="E40" s="59"/>
      <c r="F40" s="4" t="str">
        <f t="shared" si="0"/>
        <v/>
      </c>
      <c r="G40" s="59"/>
      <c r="H40" s="59"/>
      <c r="I40" s="59"/>
      <c r="K40" s="60" t="e">
        <f t="shared" si="1"/>
        <v>#NUM!</v>
      </c>
      <c r="L40" s="60" t="e">
        <f t="shared" si="2"/>
        <v>#NUM!</v>
      </c>
      <c r="M40" s="60" t="e">
        <f t="shared" si="3"/>
        <v>#NUM!</v>
      </c>
      <c r="N40" s="60" t="e">
        <f t="shared" si="4"/>
        <v>#NUM!</v>
      </c>
      <c r="O40" s="60" t="e">
        <f t="shared" si="5"/>
        <v>#NUM!</v>
      </c>
      <c r="P40" s="60" t="e">
        <f t="shared" si="26"/>
        <v>#N/A</v>
      </c>
      <c r="Q40" s="60" t="e">
        <f t="shared" si="6"/>
        <v>#NUM!</v>
      </c>
      <c r="R40" s="60" t="e">
        <f t="shared" si="7"/>
        <v>#NUM!</v>
      </c>
      <c r="S40" s="60" t="e">
        <f t="shared" si="8"/>
        <v>#NUM!</v>
      </c>
      <c r="T40" s="60" t="e">
        <f t="shared" si="9"/>
        <v>#NUM!</v>
      </c>
      <c r="U40" s="60" t="e">
        <f t="shared" si="10"/>
        <v>#N/A</v>
      </c>
      <c r="V40" s="60" t="e">
        <f t="shared" si="11"/>
        <v>#NUM!</v>
      </c>
      <c r="W40" s="60" t="e">
        <f t="shared" si="12"/>
        <v>#NUM!</v>
      </c>
      <c r="X40" s="60" t="e">
        <f t="shared" si="13"/>
        <v>#NUM!</v>
      </c>
      <c r="Y40" s="60" t="e">
        <f t="shared" si="14"/>
        <v>#NUM!</v>
      </c>
      <c r="Z40" s="60" t="e">
        <f t="shared" si="15"/>
        <v>#N/A</v>
      </c>
      <c r="AA40" s="60" t="e">
        <f t="shared" si="16"/>
        <v>#NUM!</v>
      </c>
      <c r="AB40" s="60" t="e">
        <f t="shared" si="17"/>
        <v>#NUM!</v>
      </c>
      <c r="AC40" s="60" t="e">
        <f t="shared" si="18"/>
        <v>#NUM!</v>
      </c>
      <c r="AD40" s="60" t="e">
        <f t="shared" si="19"/>
        <v>#NUM!</v>
      </c>
      <c r="AE40" s="60" t="e">
        <f t="shared" si="20"/>
        <v>#NUM!</v>
      </c>
      <c r="AF40" s="60" t="e">
        <f t="shared" si="21"/>
        <v>#N/A</v>
      </c>
      <c r="AG40" s="60" t="e">
        <f t="shared" si="22"/>
        <v>#NUM!</v>
      </c>
      <c r="AH40" s="60" t="e">
        <f t="shared" si="23"/>
        <v>#NUM!</v>
      </c>
      <c r="AI40" s="60" t="e">
        <f t="shared" si="24"/>
        <v>#NUM!</v>
      </c>
      <c r="AJ40" s="60" t="e">
        <f t="shared" si="25"/>
        <v>#N/A</v>
      </c>
    </row>
    <row r="41" spans="1:36" ht="12.95" customHeight="1" x14ac:dyDescent="0.15">
      <c r="A41" s="59"/>
      <c r="B41" s="77"/>
      <c r="C41" s="77"/>
      <c r="D41" s="59"/>
      <c r="E41" s="59"/>
      <c r="F41" s="4" t="str">
        <f t="shared" si="0"/>
        <v/>
      </c>
      <c r="G41" s="59"/>
      <c r="H41" s="59"/>
      <c r="I41" s="59"/>
      <c r="K41" s="60" t="e">
        <f t="shared" si="1"/>
        <v>#NUM!</v>
      </c>
      <c r="L41" s="60" t="e">
        <f t="shared" si="2"/>
        <v>#NUM!</v>
      </c>
      <c r="M41" s="60" t="e">
        <f t="shared" si="3"/>
        <v>#NUM!</v>
      </c>
      <c r="N41" s="60" t="e">
        <f t="shared" si="4"/>
        <v>#NUM!</v>
      </c>
      <c r="O41" s="60" t="e">
        <f t="shared" si="5"/>
        <v>#NUM!</v>
      </c>
      <c r="P41" s="60" t="e">
        <f t="shared" si="26"/>
        <v>#N/A</v>
      </c>
      <c r="Q41" s="60" t="e">
        <f t="shared" si="6"/>
        <v>#NUM!</v>
      </c>
      <c r="R41" s="60" t="e">
        <f t="shared" si="7"/>
        <v>#NUM!</v>
      </c>
      <c r="S41" s="60" t="e">
        <f t="shared" si="8"/>
        <v>#NUM!</v>
      </c>
      <c r="T41" s="60" t="e">
        <f t="shared" si="9"/>
        <v>#NUM!</v>
      </c>
      <c r="U41" s="60" t="e">
        <f t="shared" si="10"/>
        <v>#N/A</v>
      </c>
      <c r="V41" s="60" t="e">
        <f t="shared" si="11"/>
        <v>#NUM!</v>
      </c>
      <c r="W41" s="60" t="e">
        <f t="shared" si="12"/>
        <v>#NUM!</v>
      </c>
      <c r="X41" s="60" t="e">
        <f t="shared" si="13"/>
        <v>#NUM!</v>
      </c>
      <c r="Y41" s="60" t="e">
        <f t="shared" si="14"/>
        <v>#NUM!</v>
      </c>
      <c r="Z41" s="60" t="e">
        <f t="shared" si="15"/>
        <v>#N/A</v>
      </c>
      <c r="AA41" s="60" t="e">
        <f t="shared" si="16"/>
        <v>#NUM!</v>
      </c>
      <c r="AB41" s="60" t="e">
        <f t="shared" si="17"/>
        <v>#NUM!</v>
      </c>
      <c r="AC41" s="60" t="e">
        <f t="shared" si="18"/>
        <v>#NUM!</v>
      </c>
      <c r="AD41" s="60" t="e">
        <f t="shared" si="19"/>
        <v>#NUM!</v>
      </c>
      <c r="AE41" s="60" t="e">
        <f t="shared" si="20"/>
        <v>#NUM!</v>
      </c>
      <c r="AF41" s="60" t="e">
        <f t="shared" si="21"/>
        <v>#N/A</v>
      </c>
      <c r="AG41" s="60" t="e">
        <f t="shared" si="22"/>
        <v>#NUM!</v>
      </c>
      <c r="AH41" s="60" t="e">
        <f t="shared" si="23"/>
        <v>#NUM!</v>
      </c>
      <c r="AI41" s="60" t="e">
        <f t="shared" si="24"/>
        <v>#NUM!</v>
      </c>
      <c r="AJ41" s="60" t="e">
        <f t="shared" si="25"/>
        <v>#N/A</v>
      </c>
    </row>
    <row r="42" spans="1:36" ht="12.95" customHeight="1" x14ac:dyDescent="0.15">
      <c r="A42" s="59"/>
      <c r="B42" s="77"/>
      <c r="C42" s="77"/>
      <c r="D42" s="59"/>
      <c r="E42" s="59"/>
      <c r="F42" s="4" t="str">
        <f t="shared" si="0"/>
        <v/>
      </c>
      <c r="G42" s="59"/>
      <c r="H42" s="59"/>
      <c r="I42" s="59"/>
      <c r="K42" s="60" t="e">
        <f t="shared" si="1"/>
        <v>#NUM!</v>
      </c>
      <c r="L42" s="60" t="e">
        <f t="shared" si="2"/>
        <v>#NUM!</v>
      </c>
      <c r="M42" s="60" t="e">
        <f t="shared" si="3"/>
        <v>#NUM!</v>
      </c>
      <c r="N42" s="60" t="e">
        <f t="shared" si="4"/>
        <v>#NUM!</v>
      </c>
      <c r="O42" s="60" t="e">
        <f t="shared" si="5"/>
        <v>#NUM!</v>
      </c>
      <c r="P42" s="60" t="e">
        <f t="shared" si="26"/>
        <v>#N/A</v>
      </c>
      <c r="Q42" s="60" t="e">
        <f t="shared" si="6"/>
        <v>#NUM!</v>
      </c>
      <c r="R42" s="60" t="e">
        <f t="shared" si="7"/>
        <v>#NUM!</v>
      </c>
      <c r="S42" s="60" t="e">
        <f t="shared" si="8"/>
        <v>#NUM!</v>
      </c>
      <c r="T42" s="60" t="e">
        <f t="shared" si="9"/>
        <v>#NUM!</v>
      </c>
      <c r="U42" s="60" t="e">
        <f t="shared" si="10"/>
        <v>#N/A</v>
      </c>
      <c r="V42" s="60" t="e">
        <f t="shared" si="11"/>
        <v>#NUM!</v>
      </c>
      <c r="W42" s="60" t="e">
        <f t="shared" si="12"/>
        <v>#NUM!</v>
      </c>
      <c r="X42" s="60" t="e">
        <f t="shared" si="13"/>
        <v>#NUM!</v>
      </c>
      <c r="Y42" s="60" t="e">
        <f t="shared" si="14"/>
        <v>#NUM!</v>
      </c>
      <c r="Z42" s="60" t="e">
        <f t="shared" si="15"/>
        <v>#N/A</v>
      </c>
      <c r="AA42" s="60" t="e">
        <f t="shared" si="16"/>
        <v>#NUM!</v>
      </c>
      <c r="AB42" s="60" t="e">
        <f t="shared" si="17"/>
        <v>#NUM!</v>
      </c>
      <c r="AC42" s="60" t="e">
        <f t="shared" si="18"/>
        <v>#NUM!</v>
      </c>
      <c r="AD42" s="60" t="e">
        <f t="shared" si="19"/>
        <v>#NUM!</v>
      </c>
      <c r="AE42" s="60" t="e">
        <f t="shared" si="20"/>
        <v>#NUM!</v>
      </c>
      <c r="AF42" s="60" t="e">
        <f t="shared" si="21"/>
        <v>#N/A</v>
      </c>
      <c r="AG42" s="60" t="e">
        <f t="shared" si="22"/>
        <v>#NUM!</v>
      </c>
      <c r="AH42" s="60" t="e">
        <f t="shared" si="23"/>
        <v>#NUM!</v>
      </c>
      <c r="AI42" s="60" t="e">
        <f t="shared" si="24"/>
        <v>#NUM!</v>
      </c>
      <c r="AJ42" s="60" t="e">
        <f t="shared" si="25"/>
        <v>#N/A</v>
      </c>
    </row>
    <row r="43" spans="1:36" ht="12.95" customHeight="1" x14ac:dyDescent="0.15">
      <c r="A43" s="59"/>
      <c r="B43" s="77"/>
      <c r="C43" s="77"/>
      <c r="D43" s="59"/>
      <c r="E43" s="59"/>
      <c r="F43" s="4" t="str">
        <f t="shared" si="0"/>
        <v/>
      </c>
      <c r="G43" s="59"/>
      <c r="H43" s="59"/>
      <c r="I43" s="59"/>
      <c r="K43" s="60" t="e">
        <f t="shared" si="1"/>
        <v>#NUM!</v>
      </c>
      <c r="L43" s="60" t="e">
        <f t="shared" si="2"/>
        <v>#NUM!</v>
      </c>
      <c r="M43" s="60" t="e">
        <f t="shared" si="3"/>
        <v>#NUM!</v>
      </c>
      <c r="N43" s="60" t="e">
        <f t="shared" si="4"/>
        <v>#NUM!</v>
      </c>
      <c r="O43" s="60" t="e">
        <f t="shared" si="5"/>
        <v>#NUM!</v>
      </c>
      <c r="P43" s="60" t="e">
        <f t="shared" si="26"/>
        <v>#N/A</v>
      </c>
      <c r="Q43" s="60" t="e">
        <f t="shared" si="6"/>
        <v>#NUM!</v>
      </c>
      <c r="R43" s="60" t="e">
        <f t="shared" si="7"/>
        <v>#NUM!</v>
      </c>
      <c r="S43" s="60" t="e">
        <f t="shared" si="8"/>
        <v>#NUM!</v>
      </c>
      <c r="T43" s="60" t="e">
        <f t="shared" si="9"/>
        <v>#NUM!</v>
      </c>
      <c r="U43" s="60" t="e">
        <f t="shared" si="10"/>
        <v>#N/A</v>
      </c>
      <c r="V43" s="60" t="e">
        <f t="shared" si="11"/>
        <v>#NUM!</v>
      </c>
      <c r="W43" s="60" t="e">
        <f t="shared" si="12"/>
        <v>#NUM!</v>
      </c>
      <c r="X43" s="60" t="e">
        <f t="shared" si="13"/>
        <v>#NUM!</v>
      </c>
      <c r="Y43" s="60" t="e">
        <f t="shared" si="14"/>
        <v>#NUM!</v>
      </c>
      <c r="Z43" s="60" t="e">
        <f t="shared" si="15"/>
        <v>#N/A</v>
      </c>
      <c r="AA43" s="60" t="e">
        <f t="shared" si="16"/>
        <v>#NUM!</v>
      </c>
      <c r="AB43" s="60" t="e">
        <f t="shared" si="17"/>
        <v>#NUM!</v>
      </c>
      <c r="AC43" s="60" t="e">
        <f t="shared" si="18"/>
        <v>#NUM!</v>
      </c>
      <c r="AD43" s="60" t="e">
        <f t="shared" si="19"/>
        <v>#NUM!</v>
      </c>
      <c r="AE43" s="60" t="e">
        <f t="shared" si="20"/>
        <v>#NUM!</v>
      </c>
      <c r="AF43" s="60" t="e">
        <f t="shared" si="21"/>
        <v>#N/A</v>
      </c>
      <c r="AG43" s="60" t="e">
        <f t="shared" si="22"/>
        <v>#NUM!</v>
      </c>
      <c r="AH43" s="60" t="e">
        <f t="shared" si="23"/>
        <v>#NUM!</v>
      </c>
      <c r="AI43" s="60" t="e">
        <f t="shared" si="24"/>
        <v>#NUM!</v>
      </c>
      <c r="AJ43" s="60" t="e">
        <f t="shared" si="25"/>
        <v>#N/A</v>
      </c>
    </row>
    <row r="44" spans="1:36" ht="12.95" customHeight="1" x14ac:dyDescent="0.15">
      <c r="A44" s="9"/>
      <c r="B44" s="10"/>
      <c r="C44" s="10"/>
      <c r="D44" s="9"/>
      <c r="E44" s="9"/>
      <c r="F44" s="9"/>
      <c r="G44" s="9"/>
      <c r="H44" s="10"/>
      <c r="I44" s="10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</row>
    <row r="45" spans="1:36" ht="12.95" customHeight="1" x14ac:dyDescent="0.15">
      <c r="A45" s="12" t="s">
        <v>16</v>
      </c>
      <c r="B45" s="13"/>
      <c r="C45" s="13"/>
      <c r="D45" s="12"/>
      <c r="E45" s="12"/>
      <c r="F45" s="12"/>
      <c r="G45" s="12"/>
      <c r="H45" s="13"/>
      <c r="I45" s="14" t="s">
        <v>17</v>
      </c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</row>
    <row r="46" spans="1:36" ht="12.95" customHeight="1" x14ac:dyDescent="0.15">
      <c r="A46" s="72"/>
      <c r="B46" s="73"/>
      <c r="C46" s="59" t="s">
        <v>18</v>
      </c>
      <c r="D46" s="59" t="s">
        <v>19</v>
      </c>
      <c r="E46" s="59" t="s">
        <v>20</v>
      </c>
      <c r="F46" s="11"/>
      <c r="G46" s="5" t="s">
        <v>21</v>
      </c>
      <c r="H46" s="13"/>
      <c r="I46" s="74" t="s">
        <v>167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</row>
    <row r="47" spans="1:36" ht="12.95" customHeight="1" x14ac:dyDescent="0.15">
      <c r="A47" s="70" t="s">
        <v>22</v>
      </c>
      <c r="B47" s="71"/>
      <c r="C47" s="15">
        <f>E47-D47</f>
        <v>15</v>
      </c>
      <c r="D47" s="15">
        <f>COUNTIF(G4:G43,"*下層*")</f>
        <v>15</v>
      </c>
      <c r="E47" s="15">
        <f>COUNTA(A4:A43)</f>
        <v>30</v>
      </c>
      <c r="F47" s="11"/>
      <c r="G47" s="16">
        <f>C47*100</f>
        <v>1500</v>
      </c>
      <c r="H47" s="13"/>
      <c r="I47" s="75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</row>
    <row r="48" spans="1:36" ht="12.95" customHeight="1" x14ac:dyDescent="0.15">
      <c r="A48" s="70" t="s">
        <v>23</v>
      </c>
      <c r="B48" s="71"/>
      <c r="C48" s="15">
        <f>ROUND(SUMIF(G7:G43,"&lt;&gt;*下層*",E4:E43)/C47,0)</f>
        <v>13</v>
      </c>
      <c r="D48" s="15">
        <f>IF(D47&gt;0,ROUND(SUMIF(G4:G43,"*下層*",E4:E43)/D47,0),"")</f>
        <v>6</v>
      </c>
      <c r="E48" s="15">
        <f>ROUND(SUM(E4:E43)/E47,0)</f>
        <v>11</v>
      </c>
      <c r="F48" s="14"/>
      <c r="G48" s="16">
        <f>C48</f>
        <v>13</v>
      </c>
      <c r="H48" s="14"/>
      <c r="I48" s="75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</row>
    <row r="49" spans="1:36" ht="12.95" customHeight="1" x14ac:dyDescent="0.15">
      <c r="A49" s="70" t="s">
        <v>24</v>
      </c>
      <c r="B49" s="71"/>
      <c r="C49" s="15">
        <f>ROUND(SUMIF(G7:G43,"&lt;&gt;*下層*",D4:D43)/C47,0)</f>
        <v>21</v>
      </c>
      <c r="D49" s="15">
        <f>IF(D47&gt;0,ROUND(SUMIF(G4:G43,"*下層*",D4:D43)/D47,0),"")</f>
        <v>7</v>
      </c>
      <c r="E49" s="15">
        <f>ROUND(SUM(D4:D43)/E47,0)</f>
        <v>15</v>
      </c>
      <c r="F49" s="14"/>
      <c r="G49" s="16">
        <f>C49</f>
        <v>21</v>
      </c>
      <c r="H49" s="14"/>
      <c r="I49" s="75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</row>
    <row r="50" spans="1:36" ht="12.95" customHeight="1" x14ac:dyDescent="0.15">
      <c r="A50" s="70" t="s">
        <v>25</v>
      </c>
      <c r="B50" s="71"/>
      <c r="C50" s="4">
        <f>E50-D50</f>
        <v>6.4499999999999975</v>
      </c>
      <c r="D50" s="17">
        <f>SUMIF(G4:G43,"*下層*",F4:F43)</f>
        <v>0.22000000000000003</v>
      </c>
      <c r="E50" s="4">
        <f>SUM(F4:F43)</f>
        <v>6.6699999999999973</v>
      </c>
      <c r="F50" s="14"/>
      <c r="G50" s="18">
        <f>C50*100</f>
        <v>644.99999999999977</v>
      </c>
      <c r="H50" s="14"/>
      <c r="I50" s="75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 spans="1:36" ht="12.95" customHeight="1" x14ac:dyDescent="0.15">
      <c r="A51" s="12"/>
      <c r="B51" s="13"/>
      <c r="C51" s="13"/>
      <c r="D51" s="12"/>
      <c r="E51" s="12"/>
      <c r="F51" s="12"/>
      <c r="G51" s="19" t="str">
        <f>"形状比＝"&amp;ROUND(G48/G49*100,0)&amp;"、Sr＝"&amp;ROUND((10000/G47)^0.5/G48*100,0)</f>
        <v>形状比＝62、Sr＝20</v>
      </c>
      <c r="H51" s="13"/>
      <c r="I51" s="75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 spans="1:36" ht="12.95" customHeight="1" x14ac:dyDescent="0.15">
      <c r="A52" s="12" t="s">
        <v>26</v>
      </c>
      <c r="B52" s="13"/>
      <c r="C52" s="13"/>
      <c r="D52" s="12"/>
      <c r="E52" s="12"/>
      <c r="F52" s="12"/>
      <c r="G52" s="12"/>
      <c r="H52" s="13"/>
      <c r="I52" s="75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1:36" ht="12.95" customHeight="1" x14ac:dyDescent="0.15">
      <c r="A53" s="72"/>
      <c r="B53" s="73"/>
      <c r="C53" s="59" t="s">
        <v>18</v>
      </c>
      <c r="D53" s="59" t="s">
        <v>19</v>
      </c>
      <c r="E53" s="59" t="s">
        <v>20</v>
      </c>
      <c r="F53" s="11"/>
      <c r="G53" s="5" t="s">
        <v>21</v>
      </c>
      <c r="H53" s="13"/>
      <c r="I53" s="75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</row>
    <row r="54" spans="1:36" ht="12.95" customHeight="1" x14ac:dyDescent="0.15">
      <c r="A54" s="70" t="s">
        <v>27</v>
      </c>
      <c r="B54" s="71"/>
      <c r="C54" s="15">
        <f>COUNTIF(H4:H43,"○")</f>
        <v>7</v>
      </c>
      <c r="D54" s="15">
        <f>COUNTIF(H4:H43,"▲")</f>
        <v>15</v>
      </c>
      <c r="E54" s="15">
        <f>COUNTA(H4:H43)</f>
        <v>22</v>
      </c>
      <c r="F54" s="11"/>
      <c r="G54" s="16">
        <f>C54*100</f>
        <v>700</v>
      </c>
      <c r="H54" s="13"/>
      <c r="I54" s="75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</row>
    <row r="55" spans="1:36" ht="12.95" customHeight="1" x14ac:dyDescent="0.15">
      <c r="A55" s="70" t="s">
        <v>23</v>
      </c>
      <c r="B55" s="71"/>
      <c r="C55" s="15">
        <f>IF(C54&gt;0,ROUND(SUMIF(H4:H43,"○",E4:E43)/C54,0),"")</f>
        <v>15</v>
      </c>
      <c r="D55" s="15">
        <f>IF(D54&gt;0,ROUND(SUMIF(H4:H43,"▲",E4:E43)/D54,0),"")</f>
        <v>6</v>
      </c>
      <c r="E55" s="15">
        <f>ROUND(SUMIF(H4:H43,"*",E4:E43)/E54,0)</f>
        <v>9</v>
      </c>
      <c r="F55" s="14"/>
      <c r="G55" s="16">
        <f>C55</f>
        <v>15</v>
      </c>
      <c r="H55" s="14"/>
      <c r="I55" s="75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 spans="1:36" ht="12.95" customHeight="1" x14ac:dyDescent="0.15">
      <c r="A56" s="70" t="s">
        <v>24</v>
      </c>
      <c r="B56" s="71"/>
      <c r="C56" s="15">
        <f>IF(C54&gt;0,ROUND(SUMIF(H4:H43,"○",D4:D43)/C54,0),"")</f>
        <v>23</v>
      </c>
      <c r="D56" s="15">
        <f>IF(D54&gt;0,ROUND(SUMIF(H4:H43,"▲",D4:D43)/D54,0),"")</f>
        <v>7</v>
      </c>
      <c r="E56" s="15">
        <f>ROUND(SUMIF(H4:H43,"*",D4:D43)/E54,0)</f>
        <v>12</v>
      </c>
      <c r="F56" s="14"/>
      <c r="G56" s="16">
        <f>C56</f>
        <v>23</v>
      </c>
      <c r="H56" s="14"/>
      <c r="I56" s="75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</row>
    <row r="57" spans="1:36" ht="12.95" customHeight="1" x14ac:dyDescent="0.15">
      <c r="A57" s="70" t="s">
        <v>25</v>
      </c>
      <c r="B57" s="71"/>
      <c r="C57" s="17">
        <f>SUMIF(H4:H43,"○",F4:F43)</f>
        <v>2.85</v>
      </c>
      <c r="D57" s="17">
        <f>SUMIF(H4:H43,"▲",F4:F43)</f>
        <v>0.22000000000000003</v>
      </c>
      <c r="E57" s="17">
        <f>SUM(C57:D57)</f>
        <v>3.0700000000000003</v>
      </c>
      <c r="F57" s="14"/>
      <c r="G57" s="20">
        <f>C57*100</f>
        <v>285</v>
      </c>
      <c r="H57" s="14"/>
      <c r="I57" s="75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</row>
    <row r="58" spans="1:36" ht="12.95" customHeight="1" x14ac:dyDescent="0.15">
      <c r="A58" s="12"/>
      <c r="B58" s="13"/>
      <c r="C58" s="13"/>
      <c r="D58" s="12"/>
      <c r="E58" s="12"/>
      <c r="F58" s="12"/>
      <c r="G58" s="12"/>
      <c r="H58" s="13"/>
      <c r="I58" s="75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</row>
    <row r="59" spans="1:36" ht="12.95" customHeight="1" x14ac:dyDescent="0.15">
      <c r="A59" s="12" t="s">
        <v>28</v>
      </c>
      <c r="B59" s="13"/>
      <c r="C59" s="13"/>
      <c r="D59" s="12"/>
      <c r="E59" s="12"/>
      <c r="F59" s="12"/>
      <c r="G59" s="11"/>
      <c r="H59" s="11"/>
      <c r="I59" s="75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</row>
    <row r="60" spans="1:36" ht="12.95" customHeight="1" x14ac:dyDescent="0.15">
      <c r="A60" s="72"/>
      <c r="B60" s="73"/>
      <c r="C60" s="59" t="s">
        <v>18</v>
      </c>
      <c r="D60" s="59" t="s">
        <v>19</v>
      </c>
      <c r="E60" s="59" t="s">
        <v>20</v>
      </c>
      <c r="F60" s="11"/>
      <c r="G60" s="14"/>
      <c r="H60" s="11"/>
      <c r="I60" s="75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</row>
    <row r="61" spans="1:36" ht="12.95" customHeight="1" x14ac:dyDescent="0.15">
      <c r="A61" s="70" t="s">
        <v>29</v>
      </c>
      <c r="B61" s="71"/>
      <c r="C61" s="21">
        <f>ROUND(C54/C47*100,1)</f>
        <v>46.7</v>
      </c>
      <c r="D61" s="21">
        <f>IF(D47&gt;0,ROUND(D54/D47*100,1),"")</f>
        <v>100</v>
      </c>
      <c r="E61" s="21">
        <f>ROUND(E54/E47*100,1)</f>
        <v>73.3</v>
      </c>
      <c r="F61" s="11"/>
      <c r="G61" s="14"/>
      <c r="H61" s="11"/>
      <c r="I61" s="76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</row>
    <row r="62" spans="1:36" ht="12.95" customHeight="1" x14ac:dyDescent="0.15">
      <c r="A62" s="70" t="s">
        <v>30</v>
      </c>
      <c r="B62" s="71"/>
      <c r="C62" s="21">
        <f>ROUND(C57/C50*100,1)</f>
        <v>44.2</v>
      </c>
      <c r="D62" s="21">
        <f>IF(D47&gt;0,ROUND(D57/D50*100,1),"")</f>
        <v>100</v>
      </c>
      <c r="E62" s="21">
        <f>ROUND(E57/E50*100,1)</f>
        <v>46</v>
      </c>
      <c r="F62" s="11"/>
      <c r="G62" s="11"/>
      <c r="H62" s="11"/>
      <c r="I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</row>
    <row r="63" spans="1:36" ht="12.95" customHeight="1" x14ac:dyDescent="0.15">
      <c r="A63" s="22"/>
      <c r="B63" s="22"/>
      <c r="C63" s="22"/>
      <c r="D63" s="22"/>
      <c r="E63" s="22"/>
      <c r="F63" s="22"/>
      <c r="G63" s="22"/>
      <c r="H63" s="22"/>
      <c r="I63" s="22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</row>
    <row r="64" spans="1:36" ht="12.95" customHeight="1" x14ac:dyDescent="0.15">
      <c r="A64" s="12" t="s">
        <v>31</v>
      </c>
      <c r="B64" s="13"/>
      <c r="C64" s="13"/>
      <c r="D64" s="12"/>
      <c r="E64" s="12"/>
      <c r="F64" s="12"/>
      <c r="G64" s="12"/>
      <c r="H64" s="22"/>
      <c r="I64" s="22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</row>
    <row r="65" spans="1:36" ht="12.95" customHeight="1" x14ac:dyDescent="0.15">
      <c r="A65" s="72"/>
      <c r="B65" s="73"/>
      <c r="C65" s="59" t="s">
        <v>18</v>
      </c>
      <c r="D65" s="59" t="s">
        <v>19</v>
      </c>
      <c r="E65" s="59" t="s">
        <v>20</v>
      </c>
      <c r="F65" s="11"/>
      <c r="G65" s="5" t="s">
        <v>21</v>
      </c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</row>
    <row r="66" spans="1:36" ht="12.95" customHeight="1" x14ac:dyDescent="0.15">
      <c r="A66" s="70" t="s">
        <v>22</v>
      </c>
      <c r="B66" s="71"/>
      <c r="C66" s="15">
        <f>C47-C54</f>
        <v>8</v>
      </c>
      <c r="D66" s="15">
        <f>D47-D54</f>
        <v>0</v>
      </c>
      <c r="E66" s="15">
        <f>SUM(C66:D66)</f>
        <v>8</v>
      </c>
      <c r="F66" s="11"/>
      <c r="G66" s="16">
        <f>C66*100</f>
        <v>800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</row>
    <row r="67" spans="1:36" ht="12.95" customHeight="1" x14ac:dyDescent="0.15">
      <c r="A67" s="70" t="s">
        <v>23</v>
      </c>
      <c r="B67" s="71"/>
      <c r="C67" s="15">
        <f>IF(C66&gt;0,ROUND(SUMIFS(E4:E43,G4:G43,"&lt;&gt;*下層*",H4:H43,"")/C66,0),"")</f>
        <v>15</v>
      </c>
      <c r="D67" s="15" t="str">
        <f>IF(D66&gt;0,ROUND(SUMIFS(E4:E43,G7:G43,"*下層*",H4:H43,"")/D66,0),"")</f>
        <v/>
      </c>
      <c r="E67" s="15">
        <f>IF(E66&gt;0,ROUND(SUMIF(H4:H43,"",E4:E43)/E66,0),"")</f>
        <v>15</v>
      </c>
      <c r="F67" s="14"/>
      <c r="G67" s="16">
        <f>C67</f>
        <v>15</v>
      </c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</row>
    <row r="68" spans="1:36" ht="12.95" customHeight="1" x14ac:dyDescent="0.15">
      <c r="A68" s="70" t="s">
        <v>24</v>
      </c>
      <c r="B68" s="71"/>
      <c r="C68" s="15">
        <f>IF(C66&gt;0,ROUND(SUMIFS(D4:D43,G4:G43,"&lt;&gt;*下層*",H4:H43,"")/C66,0),"")</f>
        <v>22</v>
      </c>
      <c r="D68" s="15" t="str">
        <f>IF(D66&gt;0,ROUND(SUMIFS(D4:D43,G7:G43,"*下層*",H4:H43,"")/D66,0),"")</f>
        <v/>
      </c>
      <c r="E68" s="15">
        <f>IF(E66&gt;0,ROUND(SUMIF(H4:H43,"",D4:D43)/E66,0),"")</f>
        <v>22</v>
      </c>
      <c r="F68" s="14"/>
      <c r="G68" s="16">
        <f>C68</f>
        <v>22</v>
      </c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</row>
    <row r="69" spans="1:36" ht="12.95" customHeight="1" x14ac:dyDescent="0.15">
      <c r="A69" s="70" t="s">
        <v>25</v>
      </c>
      <c r="B69" s="71"/>
      <c r="C69" s="4">
        <f>C50-C57</f>
        <v>3.5999999999999974</v>
      </c>
      <c r="D69" s="17" t="str">
        <f>IF(D66&gt;0,D50-D57,"")</f>
        <v/>
      </c>
      <c r="E69" s="4">
        <f>SUM(C69:D69)</f>
        <v>3.5999999999999974</v>
      </c>
      <c r="F69" s="14"/>
      <c r="G69" s="18">
        <f>C69*100</f>
        <v>359.99999999999972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</row>
    <row r="70" spans="1:36" x14ac:dyDescent="0.15">
      <c r="G70" s="19" t="str">
        <f>"形状比＝"&amp;ROUND(G67/G68*100,0)&amp;"、Sr＝"&amp;ROUND((10000/G66)^0.5/G67*100,0)</f>
        <v>形状比＝68、Sr＝24</v>
      </c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</row>
    <row r="71" spans="1:36" x14ac:dyDescent="0.15"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</row>
    <row r="72" spans="1:36" x14ac:dyDescent="0.15"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</row>
    <row r="73" spans="1:36" x14ac:dyDescent="0.15"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</row>
    <row r="74" spans="1:36" x14ac:dyDescent="0.15"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</row>
    <row r="75" spans="1:36" x14ac:dyDescent="0.15"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</row>
    <row r="76" spans="1:36" x14ac:dyDescent="0.15"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</row>
    <row r="77" spans="1:36" x14ac:dyDescent="0.15"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</row>
    <row r="78" spans="1:36" x14ac:dyDescent="0.15"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</row>
    <row r="79" spans="1:36" x14ac:dyDescent="0.15"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</row>
    <row r="80" spans="1:36" x14ac:dyDescent="0.15"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</row>
    <row r="81" spans="11:36" x14ac:dyDescent="0.15"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</row>
    <row r="82" spans="11:36" x14ac:dyDescent="0.15"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</row>
    <row r="83" spans="11:36" x14ac:dyDescent="0.15"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1:36" x14ac:dyDescent="0.15"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</row>
    <row r="85" spans="11:36" x14ac:dyDescent="0.15"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</row>
    <row r="86" spans="11:36" x14ac:dyDescent="0.15"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</row>
    <row r="87" spans="11:36" x14ac:dyDescent="0.15"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</row>
    <row r="88" spans="11:36" x14ac:dyDescent="0.15"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</row>
    <row r="89" spans="11:36" x14ac:dyDescent="0.15"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</row>
    <row r="90" spans="11:36" x14ac:dyDescent="0.15"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</row>
    <row r="91" spans="11:36" x14ac:dyDescent="0.15"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</row>
    <row r="92" spans="11:36" x14ac:dyDescent="0.15"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</row>
    <row r="93" spans="11:36" x14ac:dyDescent="0.15"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</row>
    <row r="94" spans="11:36" x14ac:dyDescent="0.15"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</row>
    <row r="95" spans="11:36" x14ac:dyDescent="0.15"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</row>
    <row r="96" spans="11:36" x14ac:dyDescent="0.15"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</row>
    <row r="97" spans="11:36" x14ac:dyDescent="0.15"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</row>
    <row r="98" spans="11:36" x14ac:dyDescent="0.15"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1:36" x14ac:dyDescent="0.15"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1:36" x14ac:dyDescent="0.15"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</row>
    <row r="101" spans="11:36" x14ac:dyDescent="0.15"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</row>
    <row r="102" spans="11:36" x14ac:dyDescent="0.15"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</row>
    <row r="103" spans="11:36" x14ac:dyDescent="0.15"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</row>
    <row r="104" spans="11:36" x14ac:dyDescent="0.15"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</row>
    <row r="105" spans="11:36" x14ac:dyDescent="0.15"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</row>
    <row r="106" spans="11:36" x14ac:dyDescent="0.15"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</row>
    <row r="107" spans="11:36" x14ac:dyDescent="0.15"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</row>
    <row r="108" spans="11:36" x14ac:dyDescent="0.15"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</row>
    <row r="109" spans="11:36" x14ac:dyDescent="0.15"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</row>
    <row r="110" spans="11:36" x14ac:dyDescent="0.15"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</row>
    <row r="111" spans="11:36" x14ac:dyDescent="0.15"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</row>
    <row r="112" spans="11:36" x14ac:dyDescent="0.15"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</row>
    <row r="113" spans="11:36" x14ac:dyDescent="0.15"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</row>
    <row r="114" spans="11:36" x14ac:dyDescent="0.15"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</row>
    <row r="115" spans="11:36" x14ac:dyDescent="0.15"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</row>
    <row r="116" spans="11:36" x14ac:dyDescent="0.15"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</row>
    <row r="117" spans="11:36" x14ac:dyDescent="0.15"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</row>
    <row r="118" spans="11:36" x14ac:dyDescent="0.15"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</row>
    <row r="119" spans="11:36" x14ac:dyDescent="0.15"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</row>
    <row r="120" spans="11:36" x14ac:dyDescent="0.15"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</row>
  </sheetData>
  <autoFilter ref="A3:I43">
    <filterColumn colId="1" showButton="0"/>
  </autoFilter>
  <mergeCells count="67">
    <mergeCell ref="B7:C7"/>
    <mergeCell ref="A2:G2"/>
    <mergeCell ref="H2:I2"/>
    <mergeCell ref="K2:P2"/>
    <mergeCell ref="Q2:U2"/>
    <mergeCell ref="AG2:AJ2"/>
    <mergeCell ref="B3:C3"/>
    <mergeCell ref="B4:C4"/>
    <mergeCell ref="B5:C5"/>
    <mergeCell ref="B6:C6"/>
    <mergeCell ref="V2:Z2"/>
    <mergeCell ref="AA2:AF2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46:B46"/>
    <mergeCell ref="I46:I61"/>
    <mergeCell ref="A47:B47"/>
    <mergeCell ref="A48:B48"/>
    <mergeCell ref="A49:B49"/>
    <mergeCell ref="A50:B50"/>
    <mergeCell ref="A53:B53"/>
    <mergeCell ref="A54:B54"/>
    <mergeCell ref="A55:B55"/>
    <mergeCell ref="A56:B56"/>
    <mergeCell ref="A67:B67"/>
    <mergeCell ref="A68:B68"/>
    <mergeCell ref="A69:B69"/>
    <mergeCell ref="A57:B57"/>
    <mergeCell ref="A60:B60"/>
    <mergeCell ref="A61:B61"/>
    <mergeCell ref="A62:B62"/>
    <mergeCell ref="A65:B65"/>
    <mergeCell ref="A66:B66"/>
  </mergeCells>
  <phoneticPr fontId="3"/>
  <conditionalFormatting sqref="K4:K43">
    <cfRule type="expression" dxfId="143" priority="16" stopIfTrue="1">
      <formula>AND(($H4="スギ"),(#REF!&lt;12))</formula>
    </cfRule>
  </conditionalFormatting>
  <conditionalFormatting sqref="L4:L43">
    <cfRule type="expression" dxfId="142" priority="15" stopIfTrue="1">
      <formula>AND(($H4="スギ"),(#REF!&lt;22),(#REF!&gt;=12))</formula>
    </cfRule>
  </conditionalFormatting>
  <conditionalFormatting sqref="M4:M43">
    <cfRule type="expression" dxfId="141" priority="14" stopIfTrue="1">
      <formula>AND(($H4="スギ"),(#REF!&lt;32),(#REF!&gt;=22))</formula>
    </cfRule>
  </conditionalFormatting>
  <conditionalFormatting sqref="N4:N43">
    <cfRule type="expression" dxfId="140" priority="13" stopIfTrue="1">
      <formula>AND(($H4="スギ"),(#REF!&lt;42),(#REF!&gt;=32))</formula>
    </cfRule>
  </conditionalFormatting>
  <conditionalFormatting sqref="U4:U43 Z4:AF43 AJ4:AJ43 O4:P43">
    <cfRule type="expression" dxfId="139" priority="12" stopIfTrue="1">
      <formula>AND(($H4="スギ"),(#REF!&gt;=42))</formula>
    </cfRule>
  </conditionalFormatting>
  <conditionalFormatting sqref="Q4:Q43 AA4:AA43">
    <cfRule type="expression" dxfId="138" priority="11" stopIfTrue="1">
      <formula>AND(($H4="ヒノキ"),(#REF!&lt;12))</formula>
    </cfRule>
  </conditionalFormatting>
  <conditionalFormatting sqref="R4:R43 AB4:AE43">
    <cfRule type="expression" dxfId="137" priority="10" stopIfTrue="1">
      <formula>AND(($H4="ヒノキ"),(#REF!&lt;22),(#REF!&gt;=12))</formula>
    </cfRule>
  </conditionalFormatting>
  <conditionalFormatting sqref="S4:S43">
    <cfRule type="expression" dxfId="136" priority="9" stopIfTrue="1">
      <formula>AND(($H4="ヒノキ"),(#REF!&lt;32),(#REF!&gt;=22))</formula>
    </cfRule>
  </conditionalFormatting>
  <conditionalFormatting sqref="T4:U43 Z4:AF43 AJ4:AJ43">
    <cfRule type="expression" dxfId="135" priority="8" stopIfTrue="1">
      <formula>AND(($H4="ヒノキ"),(#REF!&gt;=32))</formula>
    </cfRule>
  </conditionalFormatting>
  <conditionalFormatting sqref="V4:V43 AA4:AA43">
    <cfRule type="expression" dxfId="134" priority="7" stopIfTrue="1">
      <formula>AND(($H4="アカマツ"),(#REF!&lt;12))</formula>
    </cfRule>
  </conditionalFormatting>
  <conditionalFormatting sqref="W4:W43 AB4:AB43">
    <cfRule type="expression" dxfId="133" priority="6" stopIfTrue="1">
      <formula>AND(($H4="アカマツ"),(#REF!&lt;22),(#REF!&gt;=12))</formula>
    </cfRule>
  </conditionalFormatting>
  <conditionalFormatting sqref="X4:X43 AC4:AC43">
    <cfRule type="expression" dxfId="132" priority="5" stopIfTrue="1">
      <formula>AND(($H4="アカマツ"),(#REF!&lt;42),(#REF!&gt;=22))</formula>
    </cfRule>
  </conditionalFormatting>
  <conditionalFormatting sqref="Y4:AF43 AJ4:AJ43">
    <cfRule type="expression" dxfId="131" priority="4" stopIfTrue="1">
      <formula>AND(($H4="アカマツ"),(#REF!&gt;=42))</formula>
    </cfRule>
  </conditionalFormatting>
  <conditionalFormatting sqref="AG4:AG43">
    <cfRule type="expression" dxfId="130" priority="3" stopIfTrue="1">
      <formula>AND(($H4&lt;&gt;"スギ"),($H4&lt;&gt;"ヒノキ"),($H4&lt;&gt;"アカマツ"),(#REF!&lt;12))</formula>
    </cfRule>
  </conditionalFormatting>
  <conditionalFormatting sqref="AH4:AH43">
    <cfRule type="expression" dxfId="129" priority="2" stopIfTrue="1">
      <formula>AND(($H4&lt;&gt;"スギ"),($H4&lt;&gt;"ヒノキ"),($H4&lt;&gt;"アカマツ"),(#REF!&lt;42),(#REF!&gt;=12))</formula>
    </cfRule>
  </conditionalFormatting>
  <conditionalFormatting sqref="AI4:AJ43">
    <cfRule type="expression" dxfId="128" priority="1" stopIfTrue="1">
      <formula>AND(($H4&lt;&gt;"スギ"),($H4&lt;&gt;"ヒノキ"),($H4&lt;&gt;"アカマツ"),(#REF!&gt;=42))</formula>
    </cfRule>
  </conditionalFormatting>
  <pageMargins left="1.1023622047244095" right="0.19685039370078741" top="0.27559055118110237" bottom="0.31496062992125984" header="0.15748031496062992" footer="0.23622047244094491"/>
  <pageSetup paperSize="9" scale="90" orientation="portrait" blackAndWhite="1" r:id="rId1"/>
  <headerFooter alignWithMargins="0">
    <oddHeader>&amp;R&amp;P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S1スギ・ヒノキ1</vt:lpstr>
      <vt:lpstr>S1スギ・ヒノキ2</vt:lpstr>
      <vt:lpstr>S1スギ・ヒノキ3</vt:lpstr>
      <vt:lpstr>平均S1スギ・ヒノキ</vt:lpstr>
      <vt:lpstr>S1立枯木2</vt:lpstr>
      <vt:lpstr>S2アカマツ4</vt:lpstr>
      <vt:lpstr>S3アカマツ5</vt:lpstr>
      <vt:lpstr>S4アカマツ6</vt:lpstr>
      <vt:lpstr>S5アカマツ7</vt:lpstr>
      <vt:lpstr>Ｓ6広葉樹8</vt:lpstr>
      <vt:lpstr>Ｓ6広葉樹9</vt:lpstr>
      <vt:lpstr>Ｓ6広葉樹10</vt:lpstr>
      <vt:lpstr>Ｓ6広葉樹11</vt:lpstr>
      <vt:lpstr>Ｓ6広葉樹12</vt:lpstr>
      <vt:lpstr>Ｓ6広葉樹13</vt:lpstr>
      <vt:lpstr>Ｓ6広葉樹14</vt:lpstr>
      <vt:lpstr>平均S6広葉樹</vt:lpstr>
      <vt:lpstr>S6立枯木12</vt:lpstr>
      <vt:lpstr>S1スギ・ヒノキ1!Print_Area</vt:lpstr>
      <vt:lpstr>S1スギ・ヒノキ2!Print_Area</vt:lpstr>
      <vt:lpstr>S1スギ・ヒノキ3!Print_Area</vt:lpstr>
      <vt:lpstr>S1立枯木2!Print_Area</vt:lpstr>
      <vt:lpstr>S2アカマツ4!Print_Area</vt:lpstr>
      <vt:lpstr>S3アカマツ5!Print_Area</vt:lpstr>
      <vt:lpstr>S4アカマツ6!Print_Area</vt:lpstr>
      <vt:lpstr>S5アカマツ7!Print_Area</vt:lpstr>
      <vt:lpstr>Ｓ6広葉樹10!Print_Area</vt:lpstr>
      <vt:lpstr>Ｓ6広葉樹11!Print_Area</vt:lpstr>
      <vt:lpstr>Ｓ6広葉樹12!Print_Area</vt:lpstr>
      <vt:lpstr>Ｓ6広葉樹13!Print_Area</vt:lpstr>
      <vt:lpstr>Ｓ6広葉樹14!Print_Area</vt:lpstr>
      <vt:lpstr>Ｓ6広葉樹8!Print_Area</vt:lpstr>
      <vt:lpstr>Ｓ6広葉樹9!Print_Area</vt:lpstr>
      <vt:lpstr>S6立枯木12!Print_Area</vt:lpstr>
      <vt:lpstr>平均S1スギ・ヒノキ!Print_Area</vt:lpstr>
      <vt:lpstr>平均S6広葉樹!Print_Area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2019-11-14T00:29:59Z</dcterms:modified>
</cp:coreProperties>
</file>