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ittflsv\ファイルサーバー\02_財政係\照会文一時保存\令和5年度\02_R5回答作業中\R051013_【照会】_令和３年度財政状況資料集の作成について（2回目・地方公会計関係）【追加作業：事前準備依頼】\■■提出版■■\"/>
    </mc:Choice>
  </mc:AlternateContent>
  <xr:revisionPtr revIDLastSave="0" documentId="13_ncr:1_{FAEAFEE7-C9F3-4C5B-9AB6-BDE106B34B7A}" xr6:coauthVersionLast="36" xr6:coauthVersionMax="36" xr10:uidLastSave="{00000000-0000-0000-0000-000000000000}"/>
  <workbookProtection workbookPassword="C5BB" lockStructure="1"/>
  <bookViews>
    <workbookView xWindow="0" yWindow="0" windowWidth="28800" windowHeight="12900" tabRatio="864" firstSheet="10" activeTab="1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l="1"/>
  <c r="AP63" i="12"/>
  <c r="AA29" i="12" l="1"/>
  <c r="AA28" i="12"/>
  <c r="F62" i="8" l="1"/>
  <c r="F61" i="8"/>
  <c r="F60" i="8"/>
  <c r="F59" i="8"/>
  <c r="F58" i="8"/>
  <c r="H62" i="8"/>
  <c r="G62" i="8"/>
  <c r="H61" i="8"/>
  <c r="G61" i="8"/>
  <c r="G60" i="8"/>
  <c r="H60" i="8"/>
  <c r="H59" i="8"/>
  <c r="G59" i="8"/>
  <c r="G58" i="8"/>
  <c r="H58" i="8"/>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l="1"/>
  <c r="BE35"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<sst xmlns="http://schemas.openxmlformats.org/spreadsheetml/2006/main" count="1218" uniqueCount="633">
  <si>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</si>
  <si>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</si>
  <si>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</si>
  <si>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</si>
  <si>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</si>
  <si>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</si>
  <si>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</si>
  <si>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</si>
  <si>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</si>
  <si>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</si>
  <si>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</si>
  <si>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</si>
  <si>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</si>
  <si>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</si>
  <si>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</si>
  <si>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</si>
  <si>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</si>
  <si>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</si>
  <si>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</si>
  <si>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</si>
  <si>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</si>
  <si>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</si>
  <si>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</si>
  <si>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</si>
  <si>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</si>
  <si>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</si>
  <si>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</si>
  <si>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</si>
  <si>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</si>
  <si>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</si>
  <si>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</si>
  <si>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</si>
  <si>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</si>
  <si>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</si>
  <si>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</si>
  <si>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</si>
  <si>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</si>
  <si>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</si>
  <si>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</si>
  <si>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</si>
  <si>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</si>
  <si>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</si>
  <si>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</si>
  <si>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</si>
  <si>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</si>
  <si>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</si>
  <si>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</si>
  <si>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</si>
  <si>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</si>
  <si>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</si>
  <si>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</si>
  <si>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</si>
  <si>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</si>
  <si>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</si>
  <si>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</si>
  <si>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</si>
  <si>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</si>
  <si>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</si>
  <si>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</si>
  <si>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</si>
  <si>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</si>
  <si>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</si>
  <si>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</si>
  <si>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</si>
  <si>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</si>
  <si>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</si>
  <si>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</si>
  <si>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</si>
  <si>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</si>
  <si>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</si>
  <si>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</si>
  <si>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</si>
  <si>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</si>
  <si>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</si>
  <si>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</si>
  <si>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</si>
  <si>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</si>
  <si>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</si>
  <si>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</si>
  <si>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</si>
  <si>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</si>
  <si>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</si>
  <si>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</si>
  <si>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</si>
  <si>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</si>
  <si>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</si>
  <si>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</si>
  <si>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</si>
  <si>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</si>
  <si>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</si>
  <si>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</si>
  <si>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</si>
  <si>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</si>
  <si>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</si>
  <si>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</si>
  <si>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</si>
  <si>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</si>
  <si>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</si>
  <si>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</si>
  <si>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</si>
  <si>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</si>
  <si>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</si>
  <si>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</si>
  <si>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</si>
  <si>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</si>
  <si>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</si>
  <si>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</si>
  <si>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</si>
  <si>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</si>
  <si>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</si>
  <si>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</si>
  <si>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</si>
  <si>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</si>
  <si>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</si>
  <si>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</si>
  <si>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</si>
  <si>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</si>
  <si>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</si>
  <si>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</si>
  <si>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</si>
  <si>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</si>
  <si>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</si>
  <si>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</si>
  <si>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3114.6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</si>
  <si>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</si>
  <si>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</si>
  <si>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</si>
  <si>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</si>
  <si>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</si>
  <si>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</si>
  <si>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</si>
  <si>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</si>
  <si>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</si>
  <si>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</si>
  <si>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</si>
  <si>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</si>
  <si>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</si>
  <si>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</si>
  <si>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</si>
  <si>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</si>
  <si>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</si>
  <si>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</si>
  <si>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</si>
  <si>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</si>
  <si>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</si>
  <si>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</si>
  <si>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</si>
  <si>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</si>
  <si>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</si>
  <si>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</si>
  <si>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</si>
  <si>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</si>
  <si>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</si>
  <si>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-4.8</t>
    <phoneticPr fontId="5"/>
  </si>
  <si>
    <t>基準財政需要額</t>
    <phoneticPr fontId="25"/>
  </si>
  <si>
    <t>うち日本人(％)</t>
    <phoneticPr fontId="5"/>
  </si>
  <si>
    <t>-4.8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</si>
  <si>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</si>
  <si>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</si>
  <si>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</si>
  <si>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</si>
  <si>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</si>
  <si>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</si>
  <si>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</si>
  <si>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</si>
  <si>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</si>
  <si>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</si>
  <si>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</si>
  <si>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</si>
  <si>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</si>
  <si>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</si>
  <si>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</si>
  <si>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</si>
  <si>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</si>
  <si>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</si>
  <si>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</si>
  <si>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</si>
  <si>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</si>
  <si>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</si>
  <si>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</si>
  <si>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</si>
  <si>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</si>
  <si>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</si>
  <si>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</si>
  <si>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</si>
  <si>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</si>
  <si>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</si>
  <si>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</si>
  <si>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</si>
  <si>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</si>
  <si>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</si>
  <si>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</si>
  <si>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</si>
  <si>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</si>
  <si>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</si>
  <si>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</si>
  <si>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</si>
  <si>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</si>
  <si>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</si>
  <si>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</si>
  <si>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</si>
  <si>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</si>
  <si>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</si>
  <si>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</si>
  <si>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</si>
  <si>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</si>
  <si>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</si>
  <si>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</si>
  <si>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</si>
  <si>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</si>
  <si>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</si>
  <si>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</si>
  <si>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</si>
  <si>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</si>
  <si>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</si>
  <si>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</si>
  <si>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</si>
  <si>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</si>
  <si>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</si>
  <si>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</si>
  <si>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</si>
  <si>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</si>
  <si>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</si>
  <si>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</si>
  <si>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</si>
  <si>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</si>
  <si>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</si>
  <si>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</si>
  <si>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</si>
  <si>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</si>
  <si>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</si>
  <si>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</si>
  <si>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</si>
  <si>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</si>
  <si>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</si>
  <si>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</si>
  <si>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</si>
  <si>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</si>
  <si>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</si>
  <si>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</si>
  <si>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</si>
  <si>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</si>
  <si>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</si>
  <si>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</si>
  <si>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</si>
  <si>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</si>
  <si>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</si>
  <si>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</si>
  <si>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</si>
  <si>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</si>
  <si>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</si>
  <si>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</si>
  <si>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</si>
  <si>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</si>
  <si>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</si>
  <si>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</si>
  <si>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</si>
  <si>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</si>
  <si>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</si>
  <si>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</si>
  <si>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</si>
  <si>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</si>
  <si>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</si>
  <si>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</si>
  <si>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</si>
  <si>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</si>
  <si>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</si>
  <si>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</si>
  <si>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</si>
  <si>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</si>
  <si>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</si>
  <si>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</si>
  <si>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</si>
  <si>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</si>
  <si>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</si>
  <si>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</si>
  <si>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</si>
  <si>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</si>
  <si>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</si>
  <si>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</si>
  <si>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</si>
  <si>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</si>
  <si>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</si>
  <si>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</si>
  <si>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</si>
  <si>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</si>
  <si>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</si>
  <si>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</si>
  <si>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</si>
  <si>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</si>
  <si>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</si>
  <si>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</si>
  <si>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</si>
  <si>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</si>
  <si>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</si>
  <si>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</si>
  <si>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福島県飯舘村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</si>
  <si>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</si>
  <si>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</si>
  <si>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</si>
  <si>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</si>
  <si>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</si>
  <si>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</si>
  <si>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</si>
  <si>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</si>
  <si>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</si>
  <si>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</si>
  <si>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</si>
  <si>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</si>
  <si>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</si>
  <si>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</si>
  <si>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</si>
  <si>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</si>
  <si>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</si>
  <si>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</si>
  <si>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</si>
  <si>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</si>
  <si>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</si>
  <si>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</si>
  <si>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</si>
  <si>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</si>
  <si>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</si>
  <si>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</si>
  <si>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</si>
  <si>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</si>
  <si>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</si>
  <si>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</si>
  <si>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</si>
  <si>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</si>
  <si>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</si>
  <si>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</si>
  <si>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</si>
  <si>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</si>
  <si>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</si>
  <si>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t>
    <phoneticPr fontId="5"/>
  </si>
  <si>
    <t>後期高齢者医療事業</t>
    <phoneticPr fontId="5"/>
  </si>
  <si>
    <t>-</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</si>
  <si>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</si>
  <si>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</si>
  <si>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</si>
  <si>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</si>
  <si>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</si>
  <si>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</si>
  <si>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</si>
  <si>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</si>
  <si>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</si>
  <si>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</si>
  <si>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</si>
  <si>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</si>
  <si>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</si>
  <si>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</si>
  <si>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</si>
  <si>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</si>
  <si>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</si>
  <si>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</si>
  <si>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</si>
  <si>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</si>
  <si>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</si>
  <si>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</si>
  <si>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</si>
  <si>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</si>
  <si>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</si>
  <si>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</si>
  <si>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</si>
  <si>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</si>
  <si>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</si>
  <si>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</si>
  <si>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</si>
  <si>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</si>
  <si>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</si>
  <si>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</si>
  <si>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</si>
  <si>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</si>
  <si>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</si>
  <si>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</si>
  <si>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</si>
  <si>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</si>
  <si>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</si>
  <si>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</si>
  <si>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</si>
  <si>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</si>
  <si>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</si>
  <si>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</si>
  <si>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</si>
  <si>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</si>
  <si>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</si>
  <si>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</si>
  <si>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</si>
  <si>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</si>
  <si>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</si>
  <si>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</si>
  <si>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</si>
  <si>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</si>
  <si>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</si>
  <si>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</si>
  <si>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</si>
  <si>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</si>
  <si>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</si>
  <si>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</si>
  <si>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</si>
  <si>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</si>
  <si>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</si>
  <si>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</si>
  <si>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</si>
  <si>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</si>
  <si>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</si>
  <si>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</si>
  <si>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</si>
  <si>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</si>
  <si>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</si>
  <si>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</si>
  <si>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</si>
  <si>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農業集落排水特別会計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</si>
  <si>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</si>
  <si>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介護保険事業（介護サービス）</t>
    <phoneticPr fontId="5"/>
  </si>
  <si>
    <t>(Ｆ)</t>
    <phoneticPr fontId="5"/>
  </si>
  <si>
    <t>介護保険事業（事業勘定）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</si>
  <si>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</si>
  <si>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</si>
  <si>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</si>
  <si>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</si>
  <si>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</si>
  <si>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</si>
  <si>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</si>
  <si>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</si>
  <si>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</si>
  <si>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</si>
  <si>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</si>
  <si>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</si>
  <si>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</si>
  <si>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</si>
  <si>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</si>
  <si>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</si>
  <si>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</si>
  <si>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</si>
  <si>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</si>
  <si>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</si>
  <si>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</si>
  <si>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</si>
  <si>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</si>
  <si>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</si>
  <si>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</si>
  <si>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</si>
  <si>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</si>
  <si>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</si>
  <si>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</si>
  <si>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</si>
  <si>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</si>
  <si>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</si>
  <si>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</si>
  <si>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</si>
  <si>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</si>
  <si>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</si>
  <si>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</si>
  <si>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</si>
  <si>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</si>
  <si>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</si>
  <si>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</si>
  <si>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</si>
  <si>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</si>
  <si>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</si>
  <si>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</si>
  <si>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</si>
  <si>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</si>
  <si>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</si>
  <si>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</si>
  <si>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</si>
  <si>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</si>
  <si>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</si>
  <si>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</si>
  <si>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</si>
  <si>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</si>
  <si>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</si>
  <si>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</si>
  <si>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</si>
  <si>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</si>
  <si>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</si>
  <si>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</si>
  <si>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</si>
  <si>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</si>
  <si>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</si>
  <si>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</si>
  <si>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</si>
  <si>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</si>
  <si>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</si>
  <si>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</si>
  <si>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</si>
  <si>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</si>
  <si>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</si>
  <si>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</si>
  <si>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</si>
  <si>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</si>
  <si>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</si>
  <si>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</si>
  <si>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</si>
  <si>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</si>
  <si>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</si>
  <si>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</si>
  <si>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</si>
  <si>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</si>
  <si>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</si>
  <si>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</si>
  <si>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7.74</t>
  </si>
  <si>
    <t>▲ 29.66</t>
  </si>
  <si>
    <t>国民健康保険事業（事業勘定）</t>
  </si>
  <si>
    <t>一般会計</t>
  </si>
  <si>
    <t>農業集落排水特別会計</t>
  </si>
  <si>
    <t>介護保険事業（事業勘定）</t>
  </si>
  <si>
    <t>簡易水道特別会計</t>
  </si>
  <si>
    <t>介護保険事業（介護サービス）</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</si>
  <si>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</si>
  <si>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</si>
  <si>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</si>
  <si>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</si>
  <si>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</si>
  <si>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</si>
  <si>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</si>
  <si>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</si>
  <si>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</si>
  <si>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帰還環境整備交付金基金</t>
    <rPh sb="0" eb="11">
      <t>キカンカンキョウセイビコウフキンキキン</t>
    </rPh>
    <phoneticPr fontId="5"/>
  </si>
  <si>
    <t>公共施設等整備基金</t>
    <rPh sb="0" eb="2">
      <t>コウキョウ</t>
    </rPh>
    <rPh sb="2" eb="4">
      <t>シセツ</t>
    </rPh>
    <rPh sb="4" eb="5">
      <t>トウ</t>
    </rPh>
    <rPh sb="5" eb="7">
      <t>セイビ</t>
    </rPh>
    <rPh sb="7" eb="9">
      <t>キキン</t>
    </rPh>
    <phoneticPr fontId="2"/>
  </si>
  <si>
    <t>陽はまた昇る基金</t>
    <rPh sb="0" eb="1">
      <t>ヒ</t>
    </rPh>
    <rPh sb="4" eb="5">
      <t>ノボ</t>
    </rPh>
    <rPh sb="6" eb="8">
      <t>キキン</t>
    </rPh>
    <phoneticPr fontId="2"/>
  </si>
  <si>
    <t>広域的減容化施設影響緩和基金</t>
    <rPh sb="0" eb="3">
      <t>コウイキテキ</t>
    </rPh>
    <rPh sb="3" eb="5">
      <t>ゲンヨウ</t>
    </rPh>
    <rPh sb="5" eb="6">
      <t>カ</t>
    </rPh>
    <rPh sb="6" eb="8">
      <t>シセツ</t>
    </rPh>
    <rPh sb="8" eb="10">
      <t>エイキョウ</t>
    </rPh>
    <rPh sb="10" eb="12">
      <t>カンワ</t>
    </rPh>
    <rPh sb="12" eb="14">
      <t>キキン</t>
    </rPh>
    <phoneticPr fontId="2"/>
  </si>
  <si>
    <t>北風と太陽基金</t>
    <rPh sb="0" eb="2">
      <t>キタカゼ</t>
    </rPh>
    <rPh sb="3" eb="5">
      <t>タイヨウ</t>
    </rPh>
    <rPh sb="5" eb="7">
      <t>キキン</t>
    </rPh>
    <phoneticPr fontId="2"/>
  </si>
  <si>
    <t>相馬地方広域市町村圏組合一般会計</t>
    <phoneticPr fontId="2"/>
  </si>
  <si>
    <t>相馬地方広域市町村圏組合看護専門学校特別会計</t>
    <phoneticPr fontId="2"/>
  </si>
  <si>
    <t>-</t>
    <phoneticPr fontId="2"/>
  </si>
  <si>
    <t>-</t>
    <phoneticPr fontId="2"/>
  </si>
  <si>
    <t>福島県市町村総合事務組合一般会計</t>
    <rPh sb="0" eb="12">
      <t>フクシマケンシチョウソンソウゴウジムクミアイ</t>
    </rPh>
    <rPh sb="12" eb="16">
      <t>イッパンカイケイ</t>
    </rPh>
    <phoneticPr fontId="2"/>
  </si>
  <si>
    <t>福島県市町村総合事務組合消防補償等特別会計</t>
    <rPh sb="0" eb="12">
      <t>フクシマケンシチョウソンソウゴウジムクミアイ</t>
    </rPh>
    <rPh sb="12" eb="17">
      <t>ショウボウホショウトウ</t>
    </rPh>
    <rPh sb="17" eb="21">
      <t>トクベツカイケイ</t>
    </rPh>
    <phoneticPr fontId="2"/>
  </si>
  <si>
    <t>福島県市町村総合事務組合消防賞じゅつ金特別会計</t>
    <rPh sb="0" eb="3">
      <t>フクシマケン</t>
    </rPh>
    <rPh sb="3" eb="8">
      <t>シチョウソンソウゴウ</t>
    </rPh>
    <rPh sb="8" eb="12">
      <t>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</si>
  <si>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12">
      <t>フクシマケンシチョウソンソウゴウジムクミアイ</t>
    </rPh>
    <rPh sb="12" eb="17">
      <t>ヒジョウキンショクイン</t>
    </rPh>
    <rPh sb="17" eb="21">
      <t>コウムサイガイ</t>
    </rPh>
    <rPh sb="21" eb="23">
      <t>ホショウ</t>
    </rPh>
    <rPh sb="23" eb="27">
      <t>トクベツカイケイ</t>
    </rPh>
    <phoneticPr fontId="2"/>
  </si>
  <si>
    <t>福島県市町村総合事務組合自治会館管理特別会計</t>
    <rPh sb="0" eb="12">
      <t>フクシマケンシチョウソンソウゴウジムクミアイ</t>
    </rPh>
    <rPh sb="12" eb="18">
      <t>ジチカイカンカンリ</t>
    </rPh>
    <rPh sb="18" eb="22">
      <t>トクベツカイケイ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</si>
  <si>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</si>
  <si>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</si>
  <si>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（財）飯舘村振興公社</t>
    <rPh sb="1" eb="2">
      <t>ザイ</t>
    </rPh>
    <phoneticPr fontId="2"/>
  </si>
  <si>
    <t>いいたてまでいな再エネ発電（株）</t>
    <rPh sb="14" eb="15">
      <t>カブ</t>
    </rPh>
    <phoneticPr fontId="2"/>
  </si>
  <si>
    <t>いいたてまでいな復興（株）</t>
    <rPh sb="11" eb="12">
      <t>カブ</t>
    </rPh>
    <phoneticPr fontId="2"/>
  </si>
  <si>
    <t>（株）までいガーデンビレッジいいたて</t>
    <rPh sb="1" eb="2">
      <t>カブ</t>
    </rPh>
    <phoneticPr fontId="2"/>
  </si>
  <si>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</si>
  <si>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</si>
  <si>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</si>
  <si>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</si>
  <si>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</si>
  <si>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</si>
  <si>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</si>
  <si>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</si>
  <si>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</si>
  <si>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</si>
  <si>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</si>
  <si>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</si>
  <si>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</si>
  <si>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t>
    <phoneticPr fontId="5"/>
  </si>
  <si>
    <t>　うち猶予特例債</t>
    <phoneticPr fontId="16"/>
  </si>
  <si>
    <t>　前年度繰上充用金</t>
    <phoneticPr fontId="5"/>
  </si>
  <si>
    <t>国庫支出金</t>
    <phoneticPr fontId="5"/>
  </si>
  <si>
    <t>国民健康保険</t>
    <phoneticPr fontId="5"/>
  </si>
  <si>
    <t>　投資・出資金・貸付金</t>
    <phoneticPr fontId="5"/>
  </si>
  <si>
    <t>保険税(料)収入額</t>
    <phoneticPr fontId="5"/>
  </si>
  <si>
    <t>被保険者
1人当り</t>
    <phoneticPr fontId="5"/>
  </si>
  <si>
    <t>工業用水道</t>
    <phoneticPr fontId="5"/>
  </si>
  <si>
    <t>　積立金</t>
    <phoneticPr fontId="5"/>
  </si>
  <si>
    <t>上水道</t>
    <phoneticPr fontId="5"/>
  </si>
  <si>
    <t>　繰出金</t>
    <phoneticPr fontId="5"/>
  </si>
  <si>
    <t>下水道</t>
    <phoneticPr fontId="5"/>
  </si>
  <si>
    <t>　　うち一部事務組合負担金</t>
    <phoneticPr fontId="5"/>
  </si>
  <si>
    <t>簡易水道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</si>
  <si>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</si>
  <si>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</si>
  <si>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</si>
  <si>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</si>
  <si>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</si>
  <si>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</si>
  <si>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</si>
  <si>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</si>
  <si>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</si>
  <si>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</si>
  <si>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</si>
  <si>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</si>
  <si>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</si>
  <si>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</si>
  <si>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</si>
  <si>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</si>
  <si>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</si>
  <si>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</si>
  <si>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</si>
  <si>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</si>
  <si>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</si>
  <si>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</si>
  <si>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</si>
  <si>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</si>
  <si>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</si>
  <si>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</si>
  <si>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t>
    <phoneticPr fontId="5"/>
  </si>
  <si>
    <t>　法定目的税</t>
    <phoneticPr fontId="5"/>
  </si>
  <si>
    <t>前年度繰上充用金</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</si>
  <si>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</si>
  <si>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</si>
  <si>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</si>
  <si>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</si>
  <si>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</si>
  <si>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</si>
  <si>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</si>
  <si>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</si>
  <si>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</si>
  <si>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</si>
  <si>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</si>
  <si>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</si>
  <si>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</si>
  <si>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</si>
  <si>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</si>
  <si>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</si>
  <si>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</si>
  <si>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</si>
  <si>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</si>
  <si>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</si>
  <si>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t>
    <phoneticPr fontId="5"/>
  </si>
  <si>
    <t>目的別歳出の状況（単位 千円・％）</t>
    <phoneticPr fontId="5"/>
  </si>
  <si>
    <t>歳出の状況（単位 千円・％）</t>
    <phoneticPr fontId="5"/>
  </si>
  <si>
    <t>福島県飯舘村</t>
    <phoneticPr fontId="25"/>
  </si>
  <si>
    <t>令和3年度</t>
    <phoneticPr fontId="2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</si>
  <si>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</si>
  <si>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</si>
  <si>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</si>
  <si>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</si>
  <si>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</si>
  <si>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</si>
  <si>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地方債等の将来負担額に対して充当可能基金残高が上回っているため将来負担比率は算定されない。
地方債を計画的に発行していることから、実質公債費比率は類似団体より低い水準にある。今後も地方債の適切な発行により、本指標が低い水準で推移するよう努める。</t>
    <rPh sb="104" eb="106">
      <t>シヒョウ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</si>
  <si>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</si>
  <si>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</si>
  <si>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</si>
  <si>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地方債等の将来負担額に対して充当可能基金残高が上回っているため将来負担比率は算定されない。
復旧・復興事業により新たに整備した公共施設等が多く存在することから、有形固定資産減価償却率は類似団体より低い水準にある。有形固定資産は近年増加傾向にあるが、公共施設等総合管理計画等に基づき、公共施設等の適切な維持管理に努める。</t>
    <rPh sb="46" eb="48">
      <t>ゲンカ</t>
    </rPh>
    <rPh sb="48" eb="50">
      <t>ショウキャク</t>
    </rPh>
    <rPh sb="50" eb="51">
      <t>リツ</t>
    </rPh>
    <rPh sb="56" eb="58">
      <t>フッコウ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</si>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</sst>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40" xfId="11" applyFill="1" applyBorder="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16" fillId="0" borderId="0" xfId="6"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B2CFD68-DEA5-4FC5-AEBE-9274DCB464A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9197-43D6-B1B9-70E281B2E8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1224812</c:v>
                </c:pt>
                <c:pt idx="1">
                  <c:v>996873</c:v>
                </c:pt>
                <c:pt idx="2">
                  <c:v>544379</c:v>
                </c:pt>
                <c:pt idx="3">
                  <c:v>1099666</c:v>
                </c:pt>
                <c:pt idx="4">
                  <c:v>623261</c:v>
                </c:pt>
              </c:numCache>
            </c:numRef>
          </c:val>
          <c:smooth val="0"/>
          <c:extLst>
            <c:ext xmlns:c16="http://schemas.microsoft.com/office/drawing/2014/chart" uri="{C3380CC4-5D6E-409C-BE32-E72D297353CC}">
              <c16:uniqueId val="{00000001-9197-43D6-B1B9-70E281B2E8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25.68</c:v>
                </c:pt>
                <c:pt idx="1">
                  <c:v>20.440000000000001</c:v>
                </c:pt>
                <c:pt idx="2">
                  <c:v>28.43</c:v>
                </c:pt>
                <c:pt idx="3">
                  <c:v>34.630000000000003</c:v>
                </c:pt>
                <c:pt idx="4">
                  <c:v>2.4500000000000002</c:v>
                </c:pt>
              </c:numCache>
            </c:numRef>
          </c:val>
          <c:extLst>
            <c:ext xmlns:c16="http://schemas.microsoft.com/office/drawing/2014/chart" uri="{C3380CC4-5D6E-409C-BE32-E72D297353CC}">
              <c16:uniqueId val="{00000000-1A79-4473-906A-1BFB102970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49.25</c:v>
                </c:pt>
                <c:pt idx="1">
                  <c:v>61.4</c:v>
                </c:pt>
                <c:pt idx="2">
                  <c:v>68.510000000000005</c:v>
                </c:pt>
                <c:pt idx="3">
                  <c:v>83.66</c:v>
                </c:pt>
                <c:pt idx="4">
                  <c:v>95.09</c:v>
                </c:pt>
              </c:numCache>
            </c:numRef>
          </c:val>
          <c:extLst>
            <c:ext xmlns:c16="http://schemas.microsoft.com/office/drawing/2014/chart" uri="{C3380CC4-5D6E-409C-BE32-E72D297353CC}">
              <c16:uniqueId val="{00000001-1A79-4473-906A-1BFB102970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c:v>
                </c:pt>
                <c:pt idx="1">
                  <c:v>-7.74</c:v>
                </c:pt>
                <c:pt idx="2">
                  <c:v>4.3899999999999997</c:v>
                </c:pt>
                <c:pt idx="3">
                  <c:v>15.32</c:v>
                </c:pt>
                <c:pt idx="4">
                  <c:v>-29.66</c:v>
                </c:pt>
              </c:numCache>
            </c:numRef>
          </c:val>
          <c:smooth val="0"/>
          <c:extLst>
            <c:ext xmlns:c16="http://schemas.microsoft.com/office/drawing/2014/chart" uri="{C3380CC4-5D6E-409C-BE32-E72D297353CC}">
              <c16:uniqueId val="{00000002-1A79-4473-906A-1BFB102970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C2-43C2-8CD4-9E8D35B8D0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C2-43C2-8CD4-9E8D35B8D0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C2-43C2-8CD4-9E8D35B8D090}"/>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6FC2-43C2-8CD4-9E8D35B8D090}"/>
            </c:ext>
          </c:extLst>
        </c:ser>
        <c:ser>
          <c:idx val="4"/>
          <c:order val="4"/>
          <c:tx>
            <c:strRef>
              <c:f>データシート!$A$31</c:f>
              <c:strCache>
                <c:ptCount val="1"/>
                <c:pt idx="0">
                  <c:v>介護保険事業（介護サービス）</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FC2-43C2-8CD4-9E8D35B8D090}"/>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0.52</c:v>
                </c:pt>
                <c:pt idx="6">
                  <c:v>#N/A</c:v>
                </c:pt>
                <c:pt idx="7">
                  <c:v>0.37</c:v>
                </c:pt>
                <c:pt idx="8">
                  <c:v>#N/A</c:v>
                </c:pt>
                <c:pt idx="9">
                  <c:v>0</c:v>
                </c:pt>
              </c:numCache>
            </c:numRef>
          </c:val>
          <c:extLst>
            <c:ext xmlns:c16="http://schemas.microsoft.com/office/drawing/2014/chart" uri="{C3380CC4-5D6E-409C-BE32-E72D297353CC}">
              <c16:uniqueId val="{00000005-6FC2-43C2-8CD4-9E8D35B8D090}"/>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3.44</c:v>
                </c:pt>
                <c:pt idx="2">
                  <c:v>#N/A</c:v>
                </c:pt>
                <c:pt idx="3">
                  <c:v>1.1000000000000001</c:v>
                </c:pt>
                <c:pt idx="4">
                  <c:v>#N/A</c:v>
                </c:pt>
                <c:pt idx="5">
                  <c:v>2.87</c:v>
                </c:pt>
                <c:pt idx="6">
                  <c:v>#N/A</c:v>
                </c:pt>
                <c:pt idx="7">
                  <c:v>2.91</c:v>
                </c:pt>
                <c:pt idx="8">
                  <c:v>#N/A</c:v>
                </c:pt>
                <c:pt idx="9">
                  <c:v>1</c:v>
                </c:pt>
              </c:numCache>
            </c:numRef>
          </c:val>
          <c:extLst>
            <c:ext xmlns:c16="http://schemas.microsoft.com/office/drawing/2014/chart" uri="{C3380CC4-5D6E-409C-BE32-E72D297353CC}">
              <c16:uniqueId val="{00000006-6FC2-43C2-8CD4-9E8D35B8D090}"/>
            </c:ext>
          </c:extLst>
        </c:ser>
        <c:ser>
          <c:idx val="7"/>
          <c:order val="7"/>
          <c:tx>
            <c:strRef>
              <c:f>データシート!$A$34</c:f>
              <c:strCache>
                <c:ptCount val="1"/>
                <c:pt idx="0">
                  <c:v>農業集落排水特別会計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0.01</c:v>
                </c:pt>
                <c:pt idx="2">
                  <c:v>#N/A</c:v>
                </c:pt>
                <c:pt idx="3">
                  <c:v>0.01</c:v>
                </c:pt>
                <c:pt idx="4">
                  <c:v>#N/A</c:v>
                </c:pt>
                <c:pt idx="5">
                  <c:v>4.8499999999999996</c:v>
                </c:pt>
                <c:pt idx="6">
                  <c:v>#N/A</c:v>
                </c:pt>
                <c:pt idx="7">
                  <c:v>2.92</c:v>
                </c:pt>
                <c:pt idx="8">
                  <c:v>#N/A</c:v>
                </c:pt>
                <c:pt idx="9">
                  <c:v>2.17</c:v>
                </c:pt>
              </c:numCache>
            </c:numRef>
          </c:val>
          <c:extLst>
            <c:ext xmlns:c16="http://schemas.microsoft.com/office/drawing/2014/chart" uri="{C3380CC4-5D6E-409C-BE32-E72D297353CC}">
              <c16:uniqueId val="{00000007-6FC2-43C2-8CD4-9E8D35B8D0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25.67</c:v>
                </c:pt>
                <c:pt idx="2">
                  <c:v>#N/A</c:v>
                </c:pt>
                <c:pt idx="3">
                  <c:v>20.440000000000001</c:v>
                </c:pt>
                <c:pt idx="4">
                  <c:v>#N/A</c:v>
                </c:pt>
                <c:pt idx="5">
                  <c:v>28.42</c:v>
                </c:pt>
                <c:pt idx="6">
                  <c:v>#N/A</c:v>
                </c:pt>
                <c:pt idx="7">
                  <c:v>34.630000000000003</c:v>
                </c:pt>
                <c:pt idx="8">
                  <c:v>#N/A</c:v>
                </c:pt>
                <c:pt idx="9">
                  <c:v>2.54</c:v>
                </c:pt>
              </c:numCache>
            </c:numRef>
          </c:val>
          <c:extLst>
            <c:ext xmlns:c16="http://schemas.microsoft.com/office/drawing/2014/chart" uri="{C3380CC4-5D6E-409C-BE32-E72D297353CC}">
              <c16:uniqueId val="{00000008-6FC2-43C2-8CD4-9E8D35B8D090}"/>
            </c:ext>
          </c:extLst>
        </c:ser>
        <c:ser>
          <c:idx val="9"/>
          <c:order val="9"/>
          <c:tx>
            <c:strRef>
              <c:f>データシート!$A$36</c:f>
              <c:strCache>
                <c:ptCount val="1"/>
                <c:pt idx="0">
                  <c:v>国民健康保険事業（事業勘定）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2.34</c:v>
                </c:pt>
                <c:pt idx="2">
                  <c:v>#N/A</c:v>
                </c:pt>
                <c:pt idx="3">
                  <c:v>2.97</c:v>
                </c:pt>
                <c:pt idx="4">
                  <c:v>#N/A</c:v>
                </c:pt>
                <c:pt idx="5">
                  <c:v>4.5</c:v>
                </c:pt>
                <c:pt idx="6">
                  <c:v>#N/A</c:v>
                </c:pt>
                <c:pt idx="7">
                  <c:v>2.38</c:v>
                </c:pt>
                <c:pt idx="8">
                  <c:v>#N/A</c:v>
                </c:pt>
                <c:pt idx="9">
                  <c:v>4.4000000000000004</c:v>
                </c:pt>
              </c:numCache>
            </c:numRef>
          </c:val>
          <c:extLst>
            <c:ext xmlns:c16="http://schemas.microsoft.com/office/drawing/2014/chart" uri="{C3380CC4-5D6E-409C-BE32-E72D297353CC}">
              <c16:uniqueId val="{00000009-6FC2-43C2-8CD4-9E8D35B8D0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357</c:v>
                </c:pt>
                <c:pt idx="5">
                  <c:v>346</c:v>
                </c:pt>
                <c:pt idx="8">
                  <c:v>367</c:v>
                </c:pt>
                <c:pt idx="11">
                  <c:v>390</c:v>
                </c:pt>
                <c:pt idx="14">
                  <c:v>405</c:v>
                </c:pt>
              </c:numCache>
            </c:numRef>
          </c:val>
          <c:extLst>
            <c:ext xmlns:c16="http://schemas.microsoft.com/office/drawing/2014/chart" uri="{C3380CC4-5D6E-409C-BE32-E72D297353CC}">
              <c16:uniqueId val="{00000000-4E2A-491F-B44B-0B0FAD4AE0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2A-491F-B44B-0B0FAD4AE0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2A-491F-B44B-0B0FAD4AE0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3-4E2A-491F-B44B-0B0FAD4AE0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86</c:v>
                </c:pt>
                <c:pt idx="3">
                  <c:v>87</c:v>
                </c:pt>
                <c:pt idx="6">
                  <c:v>82</c:v>
                </c:pt>
                <c:pt idx="9">
                  <c:v>89</c:v>
                </c:pt>
                <c:pt idx="12">
                  <c:v>83</c:v>
                </c:pt>
              </c:numCache>
            </c:numRef>
          </c:val>
          <c:extLst>
            <c:ext xmlns:c16="http://schemas.microsoft.com/office/drawing/2014/chart" uri="{C3380CC4-5D6E-409C-BE32-E72D297353CC}">
              <c16:uniqueId val="{00000004-4E2A-491F-B44B-0B0FAD4AE0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2A-491F-B44B-0B0FAD4AE0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2A-491F-B44B-0B0FAD4AE0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410</c:v>
                </c:pt>
                <c:pt idx="3">
                  <c:v>396</c:v>
                </c:pt>
                <c:pt idx="6">
                  <c:v>428</c:v>
                </c:pt>
                <c:pt idx="9">
                  <c:v>463</c:v>
                </c:pt>
                <c:pt idx="12">
                  <c:v>506</c:v>
                </c:pt>
              </c:numCache>
            </c:numRef>
          </c:val>
          <c:extLst>
            <c:ext xmlns:c16="http://schemas.microsoft.com/office/drawing/2014/chart" uri="{C3380CC4-5D6E-409C-BE32-E72D297353CC}">
              <c16:uniqueId val="{00000007-4E2A-491F-B44B-0B0FAD4AE0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c:v>
                </c:pt>
                <c:pt idx="2">
                  <c:v>#N/A</c:v>
                </c:pt>
                <c:pt idx="3">
                  <c:v>#N/A</c:v>
                </c:pt>
                <c:pt idx="4">
                  <c:v>138</c:v>
                </c:pt>
                <c:pt idx="5">
                  <c:v>#N/A</c:v>
                </c:pt>
                <c:pt idx="6">
                  <c:v>#N/A</c:v>
                </c:pt>
                <c:pt idx="7">
                  <c:v>144</c:v>
                </c:pt>
                <c:pt idx="8">
                  <c:v>#N/A</c:v>
                </c:pt>
                <c:pt idx="9">
                  <c:v>#N/A</c:v>
                </c:pt>
                <c:pt idx="10">
                  <c:v>162</c:v>
                </c:pt>
                <c:pt idx="11">
                  <c:v>#N/A</c:v>
                </c:pt>
                <c:pt idx="12">
                  <c:v>#N/A</c:v>
                </c:pt>
                <c:pt idx="13">
                  <c:v>184</c:v>
                </c:pt>
                <c:pt idx="14">
                  <c:v>#N/A</c:v>
                </c:pt>
              </c:numCache>
            </c:numRef>
          </c:val>
          <c:smooth val="0"/>
          <c:extLst>
            <c:ext xmlns:c16="http://schemas.microsoft.com/office/drawing/2014/chart" uri="{C3380CC4-5D6E-409C-BE32-E72D297353CC}">
              <c16:uniqueId val="{00000008-4E2A-491F-B44B-0B0FAD4AE0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3267</c:v>
                </c:pt>
                <c:pt idx="5">
                  <c:v>3166</c:v>
                </c:pt>
                <c:pt idx="8">
                  <c:v>3033</c:v>
                </c:pt>
                <c:pt idx="11">
                  <c:v>2911</c:v>
                </c:pt>
                <c:pt idx="14">
                  <c:v>1766</c:v>
                </c:pt>
              </c:numCache>
            </c:numRef>
          </c:val>
          <c:extLst>
            <c:ext xmlns:c16="http://schemas.microsoft.com/office/drawing/2014/chart" uri="{C3380CC4-5D6E-409C-BE32-E72D297353CC}">
              <c16:uniqueId val="{00000000-EBB9-4B58-97BB-37B11B15FB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BB9-4B58-97BB-37B11B15FB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8694</c:v>
                </c:pt>
                <c:pt idx="5">
                  <c:v>9556</c:v>
                </c:pt>
                <c:pt idx="8">
                  <c:v>9328</c:v>
                </c:pt>
                <c:pt idx="11">
                  <c:v>9829</c:v>
                </c:pt>
                <c:pt idx="14">
                  <c:v>14665</c:v>
                </c:pt>
              </c:numCache>
            </c:numRef>
          </c:val>
          <c:extLst>
            <c:ext xmlns:c16="http://schemas.microsoft.com/office/drawing/2014/chart" uri="{C3380CC4-5D6E-409C-BE32-E72D297353CC}">
              <c16:uniqueId val="{00000002-EBB9-4B58-97BB-37B11B15FB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B9-4B58-97BB-37B11B15FB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B9-4B58-97BB-37B11B15FB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B9-4B58-97BB-37B11B15FB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477</c:v>
                </c:pt>
                <c:pt idx="3">
                  <c:v>429</c:v>
                </c:pt>
                <c:pt idx="6">
                  <c:v>345</c:v>
                </c:pt>
                <c:pt idx="9">
                  <c:v>333</c:v>
                </c:pt>
                <c:pt idx="12">
                  <c:v>249</c:v>
                </c:pt>
              </c:numCache>
            </c:numRef>
          </c:val>
          <c:extLst>
            <c:ext xmlns:c16="http://schemas.microsoft.com/office/drawing/2014/chart" uri="{C3380CC4-5D6E-409C-BE32-E72D297353CC}">
              <c16:uniqueId val="{00000006-EBB9-4B58-97BB-37B11B15FB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1</c:v>
                </c:pt>
                <c:pt idx="6">
                  <c:v>1</c:v>
                </c:pt>
                <c:pt idx="9">
                  <c:v>0</c:v>
                </c:pt>
                <c:pt idx="12">
                  <c:v>2</c:v>
                </c:pt>
              </c:numCache>
            </c:numRef>
          </c:val>
          <c:extLst>
            <c:ext xmlns:c16="http://schemas.microsoft.com/office/drawing/2014/chart" uri="{C3380CC4-5D6E-409C-BE32-E72D297353CC}">
              <c16:uniqueId val="{00000007-EBB9-4B58-97BB-37B11B15FB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841</c:v>
                </c:pt>
                <c:pt idx="3">
                  <c:v>766</c:v>
                </c:pt>
                <c:pt idx="6">
                  <c:v>680</c:v>
                </c:pt>
                <c:pt idx="9">
                  <c:v>608</c:v>
                </c:pt>
                <c:pt idx="12">
                  <c:v>550</c:v>
                </c:pt>
              </c:numCache>
            </c:numRef>
          </c:val>
          <c:extLst>
            <c:ext xmlns:c16="http://schemas.microsoft.com/office/drawing/2014/chart" uri="{C3380CC4-5D6E-409C-BE32-E72D297353CC}">
              <c16:uniqueId val="{00000008-EBB9-4B58-97BB-37B11B15FB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B9-4B58-97BB-37B11B15FB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3901</c:v>
                </c:pt>
                <c:pt idx="3">
                  <c:v>3745</c:v>
                </c:pt>
                <c:pt idx="6">
                  <c:v>3555</c:v>
                </c:pt>
                <c:pt idx="9">
                  <c:v>3415</c:v>
                </c:pt>
                <c:pt idx="12">
                  <c:v>3116</c:v>
                </c:pt>
              </c:numCache>
            </c:numRef>
          </c:val>
          <c:extLst>
            <c:ext xmlns:c16="http://schemas.microsoft.com/office/drawing/2014/chart" uri="{C3380CC4-5D6E-409C-BE32-E72D297353CC}">
              <c16:uniqueId val="{0000000A-EBB9-4B58-97BB-37B11B15FB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BB9-4B58-97BB-37B11B15FB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1843</c:v>
                </c:pt>
                <c:pt idx="1">
                  <c:v>2443</c:v>
                </c:pt>
                <c:pt idx="2">
                  <c:v>2993</c:v>
                </c:pt>
              </c:numCache>
            </c:numRef>
          </c:val>
          <c:extLst>
            <c:ext xmlns:c16="http://schemas.microsoft.com/office/drawing/2014/chart" uri="{C3380CC4-5D6E-409C-BE32-E72D297353CC}">
              <c16:uniqueId val="{00000000-1090-4858-85E2-D7E5D29CC3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537</c:v>
                </c:pt>
                <c:pt idx="1">
                  <c:v>537</c:v>
                </c:pt>
                <c:pt idx="2">
                  <c:v>541</c:v>
                </c:pt>
              </c:numCache>
            </c:numRef>
          </c:val>
          <c:extLst>
            <c:ext xmlns:c16="http://schemas.microsoft.com/office/drawing/2014/chart" uri="{C3380CC4-5D6E-409C-BE32-E72D297353CC}">
              <c16:uniqueId val="{00000001-1090-4858-85E2-D7E5D29CC3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6044</c:v>
                </c:pt>
                <c:pt idx="1">
                  <c:v>5845</c:v>
                </c:pt>
                <c:pt idx="2">
                  <c:v>9944</c:v>
                </c:pt>
              </c:numCache>
            </c:numRef>
          </c:val>
          <c:extLst>
            <c:ext xmlns:c16="http://schemas.microsoft.com/office/drawing/2014/chart" uri="{C3380CC4-5D6E-409C-BE32-E72D297353CC}">
              <c16:uniqueId val="{00000002-1090-4858-85E2-D7E5D29CC3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{7AF8487A-CF28-4F54-8CD2-2E39A4855AEC}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D6E-4F98-A4F3-2D5734BA6A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{A7EC3A6F-76EA-432D-AF2B-57D6F7CCA35F}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6E-4F98-A4F3-2D5734BA6A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{9F3430F2-2BCB-41EE-9C33-504C92BA4993}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6E-4F98-A4F3-2D5734BA6A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{F35EFB14-186B-484C-88AA-B5CD965143F1}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6E-4F98-A4F3-2D5734BA6A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{80F0B233-7640-4989-8372-B6B1F43CECEC}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6E-4F98-A4F3-2D5734BA6A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{211942B3-4D00-4C7B-9D4F-1403FA9B5A16}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D6E-4F98-A4F3-2D5734BA6A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{05D2E926-D365-4782-9BD3-526B3E7D41B7}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D6E-4F98-A4F3-2D5734BA6A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{74D7097E-FD41-4648-8F7E-F1D2C71D394A}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D6E-4F98-A4F3-2D5734BA6A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{60F20AFD-90A3-40B6-859D-A9A1ACFD269A}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D6E-4F98-A4F3-2D5734BA6A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38.9</c:v>
                </c:pt>
                <c:pt idx="32">
                  <c:v>42.1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6E-4F98-A4F3-2D5734BA6A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{5F2B6210-0E03-4411-B2DB-D3FA40B0563A}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D6E-4F98-A4F3-2D5734BA6A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{340A17EB-C4CB-40EA-B63B-9F31A678909C}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6E-4F98-A4F3-2D5734BA6A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{F941B058-AB35-461E-A375-71986D9A371B}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6E-4F98-A4F3-2D5734BA6A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{C547D227-4DEB-40A3-937F-ECA2A4046523}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6E-4F98-A4F3-2D5734BA6A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{512FAA18-2D07-4ED6-97CE-3B46670F7B7E}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6E-4F98-A4F3-2D5734BA6A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{09599DAF-EBE1-442B-A892-F40630577A76}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D6E-4F98-A4F3-2D5734BA6A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{22D9897A-17CA-4DE7-8B46-0491BE409279}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D6E-4F98-A4F3-2D5734BA6A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{D9C8296C-2E9B-43F1-A890-3A137FACEEF9}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D6E-4F98-A4F3-2D5734BA6A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{6C630AE2-FF5F-4DBE-89BF-89381417FA22}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D6E-4F98-A4F3-2D5734BA6A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61.1</c:v>
                </c:pt>
                <c:pt idx="32">
                  <c:v>62.3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2D6E-4F98-A4F3-2D5734BA6A2D}"/>
            </c:ext>
          </c:extLst>
        </c:ser>
        <c:dLbls>
          <c:showLegendKey val="0"/>
          <c:showVal val="1"/>
          <c:showCatName val="0"/>
          <c:showSerName val="0"/>
          <c:showPercent val="0"/>
          <c:showBubbleSize val="0"/>
        </c:dLbls>
        <c:axId val="46179840"/>
        <c:axId val="46181760"/>
      </c:scatterChart>
      <c:valAx>
        <c:axId val="46179840"/>
        <c:scaling>
          <c:orientation val="maxMin"/>
          <c:max val="63"/>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{30892A77-1B79-4F98-B37E-DB2A87212688}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306-4F8E-8876-2F807E8B71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{818B7763-B299-4C1B-91FC-E902179E85EA}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06-4F8E-8876-2F807E8B71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{DE2AEF1A-772E-402F-A69A-034D8D777787}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06-4F8E-8876-2F807E8B71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{FD74D479-5E6E-4C35-B041-CE935F7C12BA}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06-4F8E-8876-2F807E8B71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{60586E9A-56CC-413A-AFE9-FEBE91D3BBE6}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06-4F8E-8876-2F807E8B71F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{D8CC731B-BE8B-46FE-93B3-1F944DF74515}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306-4F8E-8876-2F807E8B71F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{45374C3F-1A1F-4E5B-A358-D37E94F7B441}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306-4F8E-8876-2F807E8B71F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{3EC3FAD0-21FB-49C9-925C-1FBFECA8798B}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306-4F8E-8876-2F807E8B71F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{4C007A5A-7C47-4C5B-BFF7-D29D4F7A0244}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306-4F8E-8876-2F807E8B71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5.9</c:v>
                </c:pt>
                <c:pt idx="16">
                  <c:v>6</c:v>
                </c:pt>
                <c:pt idx="24">
                  <c:v>6.1</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06-4F8E-8876-2F807E8B71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{371638C1-0843-4FC7-99D9-DE89EE3DCA21}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306-4F8E-8876-2F807E8B71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{074F9B3D-9206-4F81-B389-FF7B94FE669A}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06-4F8E-8876-2F807E8B71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{BE724360-D2B1-432C-AA5A-3D31A7683E14}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06-4F8E-8876-2F807E8B71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{E145B989-54FA-42AC-A796-F17E88E07DC9}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06-4F8E-8876-2F807E8B71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{46687F19-E04F-440C-B194-D4F308A9810F}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06-4F8E-8876-2F807E8B71F4}"/>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{67909ED8-7FD7-40F9-947F-A7755A79E315}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306-4F8E-8876-2F807E8B71F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{BC00B191-C582-4274-82D5-5FB7DF9039A5}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306-4F8E-8876-2F807E8B71F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{8149829E-B141-46D7-B7B0-D549C7F79331}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306-4F8E-8876-2F807E8B71F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{4179AB87-8109-413E-99E2-BD133914CFF1}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306-4F8E-8876-2F807E8B71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06-4F8E-8876-2F807E8B71F4}"/>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年度に発行した消防積載車更新事業債や村道小滝大倉線修繕事業債等の元金償還が開始されたため、元利償還金は</a:t>
          </a:r>
          <a:r>
            <a:rPr kumimoji="1" lang="en-US" altLang="ja-JP" sz="1400" baseline="0">
              <a:latin typeface="ＭＳ ゴシック" pitchFamily="49" charset="-128"/>
              <a:ea typeface="ＭＳ ゴシック" pitchFamily="49" charset="-128"/>
            </a:rPr>
            <a:t>43</a:t>
          </a:r>
          <a:r>
            <a:rPr kumimoji="1" lang="ja-JP" altLang="en-US" sz="1400" baseline="0">
              <a:latin typeface="ＭＳ ゴシック" pitchFamily="49" charset="-128"/>
              <a:ea typeface="ＭＳ ゴシック" pitchFamily="49" charset="-128"/>
            </a:rPr>
            <a:t>百万円（＋</a:t>
          </a:r>
          <a:r>
            <a:rPr kumimoji="1" lang="en-US" altLang="ja-JP" sz="1400" baseline="0">
              <a:latin typeface="ＭＳ ゴシック" pitchFamily="49" charset="-128"/>
              <a:ea typeface="ＭＳ ゴシック" pitchFamily="49" charset="-128"/>
            </a:rPr>
            <a:t>9.3</a:t>
          </a:r>
          <a:r>
            <a:rPr kumimoji="1" lang="ja-JP" altLang="en-US" sz="1400" baseline="0">
              <a:latin typeface="ＭＳ ゴシック" pitchFamily="49" charset="-128"/>
              <a:ea typeface="ＭＳ ゴシック" pitchFamily="49" charset="-128"/>
            </a:rPr>
            <a:t>％）増加した。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引き続き、適切な歳入の確保や歳出の精査等により、実質公債費比率が低水準で推移するよう努める。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適切な歳入の確保や歳出の精査等により、地方債発行額は減少傾向にあり、その結果として、地方債現在高を含む将来負担額は減少傾向にある。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また、充当可能基金については、帰還環境整備交付金等の元金積立て等により増加傾向にあり、その結果として、充当可能財源等も増加傾向にある。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は負数となっているが、老朽化した公共施設等の更新費用や復興事業で整備した公共施設等の維持管理費用の将来的な発生が予測されることから、引き続き、適切な歳入の確保や歳出の精査等を行い、将来世代の負担が過大にならないよう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帰還環境整備交付金基金が、事業実施に必要な国庫補助金の積立て等により、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％）増加した。また、財政調整基金は、決算剰余金等の積立てにより、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上記の事由等により、基金全体としては、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大部分が東日本大震災への対応のために設けられたものであり、中長期的には減少していくものと予測される。そのような状況のもと、将来における収入の急激な減少や臨時的な財政需要の増加等により財源が不足するリスクを回避するため、今後は基金の整理や必要額の精査等を進め、将来の村政運営に支障が生じない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帰還環境整備交付金基金：避難住民の帰還環境整備のために交付される福島再生加速化交付金を原資とし、必要事業の実施に充てられるも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陽はまた昇る基金：　　　寄附金等を原資とし、村内産業の復興や教育・福祉の充実に充てられるもの。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北風と太陽基金：　　　　村内に立地する再生可能エネルギー企業からの寄附金等を原資とし、復興拠点の整備・維持管理等に充てられる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帰還環境整備交付金基金：木質バイオマス等緊急整備事業や特定復興再生拠点エリア整備事業等の実施のために必要な福島再生加速化交付</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公共施設等の将来的な維持管理・更新等に備えて、年度末時点における財源の余剰分を積み立てたため増加した。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帰還環境整備交付金基金：必要事業の実施に伴い、減少していくものと予測される。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公共施設等の将来的な維持管理・更新等に要する経費について、必要な額を積み立て、将来の不足が生じないよ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適切な財源の確保と歳出の精査により、取崩しは必要最小限にとどめ、将来における収入の急激な減少や臨時的な財政需要の増加等に備える。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将来世代の公債費負担が過大にならないよう、計画的に積立て及び取崩しを行う。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A06229-E638-46F2-B2CF-8403929661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A7C9C5-7638-4069-A921-D54A75C1EC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E34D92C5-C625-443E-9493-A6CD7807F702}"/>
            </a:ext>
          </a:extLst>
        </xdr:cNvPr>
        <xdr:cNvSpPr/>
      </xdr:nvSpPr>
      <xdr:spPr>
        <a:xfrm>
          <a:off x="158781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EF1AA069-D37D-4A77-9F1C-00325BEC9A7B}"/>
            </a:ext>
          </a:extLst>
        </xdr:cNvPr>
        <xdr:cNvSpPr/>
      </xdr:nvSpPr>
      <xdr:spPr>
        <a:xfrm>
          <a:off x="172497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89C2FC19-E06F-4705-905F-0AA6104BB8F6}"/>
            </a:ext>
          </a:extLst>
        </xdr:cNvPr>
        <xdr:cNvSpPr/>
      </xdr:nvSpPr>
      <xdr:spPr>
        <a:xfrm>
          <a:off x="117633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57403CD0-DB67-4D33-9A6F-A54BBEBEF7AE}"/>
            </a:ext>
          </a:extLst>
        </xdr:cNvPr>
        <xdr:cNvSpPr/>
      </xdr:nvSpPr>
      <xdr:spPr>
        <a:xfrm>
          <a:off x="131349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81ED4647-ED4B-4056-812D-A86CA09C3802}"/>
            </a:ext>
          </a:extLst>
        </xdr:cNvPr>
        <xdr:cNvSpPr/>
      </xdr:nvSpPr>
      <xdr:spPr>
        <a:xfrm>
          <a:off x="145065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E66EDA0-5DC6-406C-99B4-7B0EB7F0029A}"/>
            </a:ext>
          </a:extLst>
        </xdr:cNvPr>
        <xdr:cNvSpPr/>
      </xdr:nvSpPr>
      <xdr:spPr>
        <a:xfrm>
          <a:off x="158781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D51C48F8-66B8-4D0C-A2D8-7A20DE9195DD}"/>
            </a:ext>
          </a:extLst>
        </xdr:cNvPr>
        <xdr:cNvSpPr/>
      </xdr:nvSpPr>
      <xdr:spPr>
        <a:xfrm>
          <a:off x="172497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5E302C06-8B55-402F-B7EA-01EE0FCE3802}"/>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2CB7EF91-A0D2-48E7-8B1F-9473D4A2B303}"/>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5446EEE0-4EC0-4379-B523-0D98741B5EAF}"/>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C55D321A-4DA1-482E-B01E-205850191619}"/>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94F8C354-9097-4EA8-A881-0BEE96A87943}"/>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BFA9B26A-7022-401F-847B-7A8BAA0415B9}"/>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61887D4F-0909-4473-BF19-453155AC98D4}"/>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AF2521F6-4972-4650-ACB5-5AC465288968}"/>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4968A720-2548-43E1-836E-73B6858DF8F1}"/>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FE91F6ED-194A-44C9-A062-521998BB65DB}"/>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43E93878-3FDE-439D-8347-07879CD81485}"/>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6E8C8EA4-1321-4F13-A2E3-225CBB29A7FD}"/>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8FAEBA7C-F54E-499F-A9EF-EF68C565444F}"/>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B8E1A7B-5DA1-4DE0-BF80-94C5A86A90F3}"/>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4E7C0D50-E5C2-4634-8BAD-89EDF15A3BFF}"/>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E0A6901-E188-42C1-A90A-DE52E9CC58BF}"/>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B64B8F90-1731-4603-9C27-A9E4AE3EBF9E}"/>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2C49A663-7589-4DEB-85D1-82BEC982CF5B}"/>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D085A6AE-9CF0-4067-A268-61ABDF8307BE}"/>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16DAA078-5A1C-47DE-885D-369D5138AEB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975BBCC2-060E-46B6-B2E3-DEBA61E15489}"/>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515E936B-C37A-44BB-B3F9-01EDBC51E800}"/>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6A07B8F5-EDD9-46DB-A356-A0CBE5846D1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3E2BA376-86E0-4BCF-B6EF-308C4D54C446}"/>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14951CB-9341-48EE-B7AF-1CFB35754C29}"/>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339CD002-B15D-4DDB-BCC6-DF6F73781B9A}"/>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D2294095-1B28-4D84-9F3C-F6BF94C34E35}"/>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EB10D4E1-FD21-495C-9CCB-D4452BC61EAE}"/>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871A7CB4-3546-4949-BA5B-E813787E8635}"/>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5D26543A-CE09-458B-8AE1-35EC9A4B3BC2}"/>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A2F156ED-92E3-44D5-B90E-869D6919CA88}"/>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C1F3785F-61A7-4C75-A331-9974BC0AD812}"/>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C5A535FE-3455-4514-B354-7A9C9D97947A}"/>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E426D871-2B16-4696-BDF4-6EBD96C8CE1D}"/>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101D1CFB-AB7B-4BF4-8AD1-C126CCE08674}"/>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CEA788F8-7512-4616-AB1D-31773135700D}"/>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2DF8BB04-275E-4B81-ABF6-35DA309DF80B}"/>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15C7F14C-4DDD-41C2-BD64-2ACE08A2A36B}"/>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CC9E170B-18D7-44DB-952C-E7D90F6779C9}"/>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379BD411-E835-4EF6-8B9E-40FBFE95EFDF}"/>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79044C2C-97A5-42B2-8D79-809F3D483093}"/>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99F44CF6-5551-41A2-B2CF-58B61FE36D92}"/>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B034765D-DA73-49E5-81B8-A192B729AE5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501F27BF-F8FA-487E-AE35-B92B57FC6F22}"/>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CE011322-7DF8-4F41-A0B2-7B8DBE7145EB}"/>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復旧・</a:t>
          </a:r>
          <a:r>
            <a:rPr kumimoji="1" lang="ja-JP" altLang="en-US" sz="1100">
              <a:solidFill>
                <a:schemeClr val="dk1"/>
              </a:solidFill>
              <a:effectLst/>
              <a:latin typeface="+mn-lt"/>
              <a:ea typeface="+mn-ea"/>
              <a:cs typeface="+mn-cs"/>
            </a:rPr>
            <a:t>復興</a:t>
          </a:r>
          <a:r>
            <a:rPr kumimoji="1" lang="ja-JP" altLang="ja-JP" sz="1100">
              <a:solidFill>
                <a:schemeClr val="dk1"/>
              </a:solidFill>
              <a:effectLst/>
              <a:latin typeface="+mn-lt"/>
              <a:ea typeface="+mn-ea"/>
              <a:cs typeface="+mn-cs"/>
            </a:rPr>
            <a:t>事業により新たに整備した公共施設等が多く存在することから、有形固定資産減価償却率は類似団体より低い水準にある。</a:t>
          </a:r>
          <a:endParaRPr lang="ja-JP" altLang="ja-JP">
            <a:effectLst/>
          </a:endParaRPr>
        </a:p>
        <a:p>
          <a:r>
            <a:rPr kumimoji="1" lang="ja-JP" altLang="ja-JP" sz="1100">
              <a:solidFill>
                <a:schemeClr val="dk1"/>
              </a:solidFill>
              <a:effectLst/>
              <a:latin typeface="+mn-lt"/>
              <a:ea typeface="+mn-ea"/>
              <a:cs typeface="+mn-cs"/>
            </a:rPr>
            <a:t>　有形固定資産は近年増加傾向にあるが、公共施設等総合管理計画等に基づき、公共施設等の適切な維持管理に努める。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6D67FFC-F3D1-4E4D-B952-A38DA859C00C}"/>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4E920C04-43C4-40D5-AD26-2A106C99AB36}"/>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BE247E8C-741F-47F2-8444-5FEA93C28BA6}"/>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EE5F5CFE-A8E8-46DF-B68F-1EB5B2E599D3}"/>
            </a:ext>
          </a:extLst>
        </xdr:cNvPr>
        <xdr:cNvCxnSpPr/>
      </xdr:nvCxnSpPr>
      <xdr:spPr>
        <a:xfrm>
          <a:off x="1158875" y="569549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AB84A3C0-13B1-4065-9C40-4488BA3F4D56}"/>
            </a:ext>
          </a:extLst>
        </xdr:cNvPr>
        <xdr:cNvSpPr txBox="1"/>
      </xdr:nvSpPr>
      <xdr:spPr>
        <a:xfrm>
          <a:off x="789956" y="56112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10944B-730E-4021-A809-3BBB46892CE4}"/>
            </a:ext>
          </a:extLst>
        </xdr:cNvPr>
        <xdr:cNvCxnSpPr/>
      </xdr:nvCxnSpPr>
      <xdr:spPr>
        <a:xfrm>
          <a:off x="1158875" y="541246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309A2E59-ED6F-49C0-9E81-9FA2A5937AF9}"/>
            </a:ext>
          </a:extLst>
        </xdr:cNvPr>
        <xdr:cNvSpPr txBox="1"/>
      </xdr:nvSpPr>
      <xdr:spPr>
        <a:xfrm>
          <a:off x="789956" y="53218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D89A5D35-EDA9-4051-BF03-4EA9B628EEAF}"/>
            </a:ext>
          </a:extLst>
        </xdr:cNvPr>
        <xdr:cNvCxnSpPr/>
      </xdr:nvCxnSpPr>
      <xdr:spPr>
        <a:xfrm>
          <a:off x="1158875" y="5123089"/>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117359A5-DCAF-48D6-AACA-57846818654B}"/>
            </a:ext>
          </a:extLst>
        </xdr:cNvPr>
        <xdr:cNvSpPr txBox="1"/>
      </xdr:nvSpPr>
      <xdr:spPr>
        <a:xfrm>
          <a:off x="789956" y="5029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9B54AC4D-FAC6-45CE-B3FF-4C4F3FD6B96B}"/>
            </a:ext>
          </a:extLst>
        </xdr:cNvPr>
        <xdr:cNvCxnSpPr/>
      </xdr:nvCxnSpPr>
      <xdr:spPr>
        <a:xfrm>
          <a:off x="1158875" y="4830536"/>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936856DB-6056-4D97-AA76-0856FDBFCB09}"/>
            </a:ext>
          </a:extLst>
        </xdr:cNvPr>
        <xdr:cNvSpPr txBox="1"/>
      </xdr:nvSpPr>
      <xdr:spPr>
        <a:xfrm>
          <a:off x="789956" y="47367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11411A18-5032-4F00-8D62-3C7F2EA76B0B}"/>
            </a:ext>
          </a:extLst>
        </xdr:cNvPr>
        <xdr:cNvCxnSpPr/>
      </xdr:nvCxnSpPr>
      <xdr:spPr>
        <a:xfrm>
          <a:off x="1158875" y="453163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91EB993C-FDDF-450B-A916-FC4CF9039208}"/>
            </a:ext>
          </a:extLst>
        </xdr:cNvPr>
        <xdr:cNvSpPr txBox="1"/>
      </xdr:nvSpPr>
      <xdr:spPr>
        <a:xfrm>
          <a:off x="789956" y="44473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CD953B1F-56B6-4EC4-9494-55C04B6EE666}"/>
            </a:ext>
          </a:extLst>
        </xdr:cNvPr>
        <xdr:cNvCxnSpPr/>
      </xdr:nvCxnSpPr>
      <xdr:spPr>
        <a:xfrm>
          <a:off x="1158875" y="423907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E8DA3AB3-4B69-41A1-B300-D0829255E496}"/>
            </a:ext>
          </a:extLst>
        </xdr:cNvPr>
        <xdr:cNvSpPr txBox="1"/>
      </xdr:nvSpPr>
      <xdr:spPr>
        <a:xfrm>
          <a:off x="789956" y="41548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4B6425C2-C573-42BC-AB3C-C9A444E907D5}"/>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3690B9A8-4257-4F5A-8DCA-E3BA8FD6775D}"/>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4B181CC3-E47F-4B01-BD1C-714E45A25B5F}"/>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4" name="直線コネクタ 73">
          <a:extLst>
            <a:ext uri="{FF2B5EF4-FFF2-40B4-BE49-F238E27FC236}">
              <a16:creationId xmlns:a16="http://schemas.microsoft.com/office/drawing/2014/main" id="{AB88B68E-0B6E-43F3-A196-8E039BCA65DA}"/>
            </a:ext>
          </a:extLst>
        </xdr:cNvPr>
        <xdr:cNvCxnSpPr/>
      </xdr:nvCxnSpPr>
      <xdr:spPr>
        <a:xfrm flipV="1">
          <a:off x="4306570" y="4322445"/>
          <a:ext cx="1270" cy="1317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5" name="有形固定資産減価償却率最小値テキスト">
          <a:extLst>
            <a:ext uri="{FF2B5EF4-FFF2-40B4-BE49-F238E27FC236}">
              <a16:creationId xmlns:a16="http://schemas.microsoft.com/office/drawing/2014/main" id="{B0A7C0E6-FEE8-4342-9D13-361B7206D07B}"/>
            </a:ext>
          </a:extLst>
        </xdr:cNvPr>
        <xdr:cNvSpPr txBox="1"/>
      </xdr:nvSpPr>
      <xdr:spPr>
        <a:xfrm>
          <a:off x="4359275" y="564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6" name="直線コネクタ 75">
          <a:extLst>
            <a:ext uri="{FF2B5EF4-FFF2-40B4-BE49-F238E27FC236}">
              <a16:creationId xmlns:a16="http://schemas.microsoft.com/office/drawing/2014/main" id="{9B24799B-FA09-4956-A6B4-5E3EE2BEBB42}"/>
            </a:ext>
          </a:extLst>
        </xdr:cNvPr>
        <xdr:cNvCxnSpPr/>
      </xdr:nvCxnSpPr>
      <xdr:spPr>
        <a:xfrm>
          <a:off x="4216400" y="56403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7" name="有形固定資産減価償却率最大値テキスト">
          <a:extLst>
            <a:ext uri="{FF2B5EF4-FFF2-40B4-BE49-F238E27FC236}">
              <a16:creationId xmlns:a16="http://schemas.microsoft.com/office/drawing/2014/main" id="{3C7FFD25-1421-4A98-84E7-DC9DEA3D6686}"/>
            </a:ext>
          </a:extLst>
        </xdr:cNvPr>
        <xdr:cNvSpPr txBox="1"/>
      </xdr:nvSpPr>
      <xdr:spPr>
        <a:xfrm>
          <a:off x="4359275" y="410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8" name="直線コネクタ 77">
          <a:extLst>
            <a:ext uri="{FF2B5EF4-FFF2-40B4-BE49-F238E27FC236}">
              <a16:creationId xmlns:a16="http://schemas.microsoft.com/office/drawing/2014/main" id="{97E35D4A-6B2F-4978-89DA-963C5B27DE68}"/>
            </a:ext>
          </a:extLst>
        </xdr:cNvPr>
        <xdr:cNvCxnSpPr/>
      </xdr:nvCxnSpPr>
      <xdr:spPr>
        <a:xfrm>
          <a:off x="4216400" y="43224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9" name="有形固定資産減価償却率平均値テキスト">
          <a:extLst>
            <a:ext uri="{FF2B5EF4-FFF2-40B4-BE49-F238E27FC236}">
              <a16:creationId xmlns:a16="http://schemas.microsoft.com/office/drawing/2014/main" id="{F047F905-7014-4B3C-9E46-98742AFA512F}"/>
            </a:ext>
          </a:extLst>
        </xdr:cNvPr>
        <xdr:cNvSpPr txBox="1"/>
      </xdr:nvSpPr>
      <xdr:spPr>
        <a:xfrm>
          <a:off x="4359275" y="512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0" name="フローチャート: 判断 79">
          <a:extLst>
            <a:ext uri="{FF2B5EF4-FFF2-40B4-BE49-F238E27FC236}">
              <a16:creationId xmlns:a16="http://schemas.microsoft.com/office/drawing/2014/main" id="{79728746-362A-48E9-9454-BC08700EE3F8}"/>
            </a:ext>
          </a:extLst>
        </xdr:cNvPr>
        <xdr:cNvSpPr/>
      </xdr:nvSpPr>
      <xdr:spPr>
        <a:xfrm>
          <a:off x="4254500" y="514322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1" name="フローチャート: 判断 80">
          <a:extLst>
            <a:ext uri="{FF2B5EF4-FFF2-40B4-BE49-F238E27FC236}">
              <a16:creationId xmlns:a16="http://schemas.microsoft.com/office/drawing/2014/main" id="{5CE6E404-5362-42F3-A301-86BE405CC2F1}"/>
            </a:ext>
          </a:extLst>
        </xdr:cNvPr>
        <xdr:cNvSpPr/>
      </xdr:nvSpPr>
      <xdr:spPr>
        <a:xfrm>
          <a:off x="3616325" y="510621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2" name="フローチャート: 判断 81">
          <a:extLst>
            <a:ext uri="{FF2B5EF4-FFF2-40B4-BE49-F238E27FC236}">
              <a16:creationId xmlns:a16="http://schemas.microsoft.com/office/drawing/2014/main" id="{13F984E3-8D70-47AA-B659-6390EAE279C4}"/>
            </a:ext>
          </a:extLst>
        </xdr:cNvPr>
        <xdr:cNvSpPr/>
      </xdr:nvSpPr>
      <xdr:spPr>
        <a:xfrm>
          <a:off x="2930525" y="50846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3" name="フローチャート: 判断 82">
          <a:extLst>
            <a:ext uri="{FF2B5EF4-FFF2-40B4-BE49-F238E27FC236}">
              <a16:creationId xmlns:a16="http://schemas.microsoft.com/office/drawing/2014/main" id="{7187BC0A-BA23-4895-8B2F-D5E0FB67123B}"/>
            </a:ext>
          </a:extLst>
        </xdr:cNvPr>
        <xdr:cNvSpPr/>
      </xdr:nvSpPr>
      <xdr:spPr>
        <a:xfrm>
          <a:off x="2244725" y="50506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4" name="フローチャート: 判断 83">
          <a:extLst>
            <a:ext uri="{FF2B5EF4-FFF2-40B4-BE49-F238E27FC236}">
              <a16:creationId xmlns:a16="http://schemas.microsoft.com/office/drawing/2014/main" id="{5292A34E-9951-4BDF-BEE8-01D1D01B3689}"/>
            </a:ext>
          </a:extLst>
        </xdr:cNvPr>
        <xdr:cNvSpPr/>
      </xdr:nvSpPr>
      <xdr:spPr>
        <a:xfrm>
          <a:off x="1558925" y="50077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A859ED1-AD1D-4C50-8812-355A2950A80C}"/>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75B5EF9-A55B-49CA-AEEA-AE2E10801406}"/>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673ACE3-D1CA-4566-B031-24316BD918C2}"/>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F48DBD4-5E61-427A-A553-08CCA26388D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B5C947E-DB43-4A7E-AF25-C4CF85BC1CE5}"/>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11702</xdr:rowOff>
    </xdr:from>
    <xdr:to>
      <xdr:col>23</xdr:col>
      <xdr:colOff>136525</xdr:colOff>
      <xdr:row>28</xdr:row>
      <xdr:rowOff>113302</xdr:rowOff>
    </xdr:to>
    <xdr:sp macro="" textlink="">
      <xdr:nvSpPr>
        <xdr:cNvPr id="90" name="楕円 89">
          <a:extLst>
            <a:ext uri="{FF2B5EF4-FFF2-40B4-BE49-F238E27FC236}">
              <a16:creationId xmlns:a16="http://schemas.microsoft.com/office/drawing/2014/main" id="{74172E39-8159-47B3-801F-9F7DB6437DD8}"/>
            </a:ext>
          </a:extLst>
        </xdr:cNvPr>
        <xdr:cNvSpPr/>
      </xdr:nvSpPr>
      <xdr:spPr>
        <a:xfrm>
          <a:off x="4254500" y="454242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34579</xdr:rowOff>
    </xdr:from>
    <xdr:ext cx="405111" cy="259045"/>
    <xdr:sp macro="" textlink="">
      <xdr:nvSpPr>
        <xdr:cNvPr id="91" name="有形固定資産減価償却率該当値テキスト">
          <a:extLst>
            <a:ext uri="{FF2B5EF4-FFF2-40B4-BE49-F238E27FC236}">
              <a16:creationId xmlns:a16="http://schemas.microsoft.com/office/drawing/2014/main" id="{5A78AA92-5D01-4292-954B-9AE50BBAC05B}"/>
            </a:ext>
          </a:extLst>
        </xdr:cNvPr>
        <xdr:cNvSpPr txBox="1"/>
      </xdr:nvSpPr>
      <xdr:spPr>
        <a:xfrm>
          <a:off x="4359275" y="440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84455</xdr:rowOff>
    </xdr:from>
    <xdr:to>
      <xdr:col>19</xdr:col>
      <xdr:colOff>187325</xdr:colOff>
      <xdr:row>28</xdr:row>
      <xdr:rowOff>14605</xdr:rowOff>
    </xdr:to>
    <xdr:sp macro="" textlink="">
      <xdr:nvSpPr>
        <xdr:cNvPr id="92" name="楕円 91">
          <a:extLst>
            <a:ext uri="{FF2B5EF4-FFF2-40B4-BE49-F238E27FC236}">
              <a16:creationId xmlns:a16="http://schemas.microsoft.com/office/drawing/2014/main" id="{1007571F-5ACD-43BF-92D0-3529E24A84E3}"/>
            </a:ext>
          </a:extLst>
        </xdr:cNvPr>
        <xdr:cNvSpPr/>
      </xdr:nvSpPr>
      <xdr:spPr>
        <a:xfrm>
          <a:off x="3616325" y="44596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135255</xdr:rowOff>
    </xdr:from>
    <xdr:to>
      <xdr:col>23</xdr:col>
      <xdr:colOff>85725</xdr:colOff>
      <xdr:row>28</xdr:row>
      <xdr:rowOff>62502</xdr:rowOff>
    </xdr:to>
    <xdr:cxnSp macro="">
      <xdr:nvCxnSpPr>
        <xdr:cNvPr id="93" name="直線コネクタ 92">
          <a:extLst>
            <a:ext uri="{FF2B5EF4-FFF2-40B4-BE49-F238E27FC236}">
              <a16:creationId xmlns:a16="http://schemas.microsoft.com/office/drawing/2014/main" id="{4DC0480C-107E-4F89-BAAB-AA5CEE4FEC98}"/>
            </a:ext>
          </a:extLst>
        </xdr:cNvPr>
        <xdr:cNvCxnSpPr/>
      </xdr:nvCxnSpPr>
      <xdr:spPr>
        <a:xfrm>
          <a:off x="3673475" y="4507230"/>
          <a:ext cx="628650" cy="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4" name="n_1aveValue有形固定資産減価償却率">
          <a:extLst>
            <a:ext uri="{FF2B5EF4-FFF2-40B4-BE49-F238E27FC236}">
              <a16:creationId xmlns:a16="http://schemas.microsoft.com/office/drawing/2014/main" id="{88BCCA96-1253-4741-9526-29A6F3E2268C}"/>
            </a:ext>
          </a:extLst>
        </xdr:cNvPr>
        <xdr:cNvSpPr txBox="1"/>
      </xdr:nvSpPr>
      <xdr:spPr>
        <a:xfrm>
          <a:off x="3474094" y="51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5" name="n_2aveValue有形固定資産減価償却率">
          <a:extLst>
            <a:ext uri="{FF2B5EF4-FFF2-40B4-BE49-F238E27FC236}">
              <a16:creationId xmlns:a16="http://schemas.microsoft.com/office/drawing/2014/main" id="{F65045D4-2184-492A-9634-9FDA24D7F2CF}"/>
            </a:ext>
          </a:extLst>
        </xdr:cNvPr>
        <xdr:cNvSpPr txBox="1"/>
      </xdr:nvSpPr>
      <xdr:spPr>
        <a:xfrm>
          <a:off x="2797819" y="48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6" name="n_3aveValue有形固定資産減価償却率">
          <a:extLst>
            <a:ext uri="{FF2B5EF4-FFF2-40B4-BE49-F238E27FC236}">
              <a16:creationId xmlns:a16="http://schemas.microsoft.com/office/drawing/2014/main" id="{3B2A9E34-0DE5-4FA4-864A-9277794BA989}"/>
            </a:ext>
          </a:extLst>
        </xdr:cNvPr>
        <xdr:cNvSpPr txBox="1"/>
      </xdr:nvSpPr>
      <xdr:spPr>
        <a:xfrm>
          <a:off x="2112019" y="48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7" name="n_4aveValue有形固定資産減価償却率">
          <a:extLst>
            <a:ext uri="{FF2B5EF4-FFF2-40B4-BE49-F238E27FC236}">
              <a16:creationId xmlns:a16="http://schemas.microsoft.com/office/drawing/2014/main" id="{27F1D47F-5B87-4104-8B3D-27DF7C59643D}"/>
            </a:ext>
          </a:extLst>
        </xdr:cNvPr>
        <xdr:cNvSpPr txBox="1"/>
      </xdr:nvSpPr>
      <xdr:spPr>
        <a:xfrm>
          <a:off x="1426219" y="479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31132</xdr:rowOff>
    </xdr:from>
    <xdr:ext cx="405111" cy="259045"/>
    <xdr:sp macro="" textlink="">
      <xdr:nvSpPr>
        <xdr:cNvPr id="98" name="n_1mainValue有形固定資産減価償却率">
          <a:extLst>
            <a:ext uri="{FF2B5EF4-FFF2-40B4-BE49-F238E27FC236}">
              <a16:creationId xmlns:a16="http://schemas.microsoft.com/office/drawing/2014/main" id="{0222F868-3427-40DC-A652-DC66AE5BE47A}"/>
            </a:ext>
          </a:extLst>
        </xdr:cNvPr>
        <xdr:cNvSpPr txBox="1"/>
      </xdr:nvSpPr>
      <xdr:spPr>
        <a:xfrm>
          <a:off x="3474094" y="42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7A6BCCE-E05D-4D5D-8C09-5BBF96FC808F}"/>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BABE3AD-FAE7-4070-84EB-5359C62B62B6}"/>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3D738468-0637-4CA5-A1B9-167F6C3BA932}"/>
            </a:ext>
          </a:extLst>
        </xdr:cNvPr>
        <xdr:cNvSpPr/>
      </xdr:nvSpPr>
      <xdr:spPr>
        <a:xfrm>
          <a:off x="12575391" y="3630071"/>
          <a:ext cx="604818"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A0B5D55-E38A-4AB9-AEB3-BE528D5BEF76}"/>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1D1FC53-CE95-4A41-9390-EF507F4C47C5}"/>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FA600AB-1DB5-4D0A-839A-5F02F2CED0A0}"/>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BE10E71-EF2F-4D59-A28B-A6F921555C25}"/>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CB9F0C2-A525-4638-A744-DFEAE2AAC885}"/>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129FD82-5143-4DBB-BE70-BCDE800BDB8C}"/>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E41EF0D-6E41-4822-8EF9-522A8D00694A}"/>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AC1BC6C1-8D93-4714-A64D-8C8E8BBDC0B2}"/>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04C0533-5FAA-4F0C-A6F7-0B40BCBFBAB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8CB1614-2CD6-4CBE-9FEF-7414C94A30F2}"/>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充当可能財源が将来負担率を上回っているため、債務償還比率は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％である。</a:t>
          </a:r>
          <a:endParaRPr lang="ja-JP" altLang="ja-JP">
            <a:effectLst/>
          </a:endParaRPr>
        </a:p>
        <a:p>
          <a:r>
            <a:rPr kumimoji="1" lang="ja-JP" altLang="ja-JP" sz="1100">
              <a:solidFill>
                <a:schemeClr val="dk1"/>
              </a:solidFill>
              <a:effectLst/>
              <a:latin typeface="+mn-lt"/>
              <a:ea typeface="+mn-ea"/>
              <a:cs typeface="+mn-cs"/>
            </a:rPr>
            <a:t>今後も地方債の計画的な発行を行い、本指標が低水準で推移するよう努める。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A3C6103-F394-4925-9139-F6CFE30E2ED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9C07247-9018-42DE-B1D4-305B43745D3C}"/>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19FD7EB-A15D-4730-8BF6-6D4AA305DF69}"/>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12F6358D-D7DF-4080-B7F8-6F0616DF5BA5}"/>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F6459778-8C65-414C-89B3-4CD64967FF7A}"/>
            </a:ext>
          </a:extLst>
        </xdr:cNvPr>
        <xdr:cNvSpPr txBox="1"/>
      </xdr:nvSpPr>
      <xdr:spPr>
        <a:xfrm>
          <a:off x="9762011" y="55629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88692CA-1FFC-4E84-9E90-BE11A8214D2E}"/>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0B97954-15D4-4110-8F19-0D762146B105}"/>
            </a:ext>
          </a:extLst>
        </xdr:cNvPr>
        <xdr:cNvSpPr txBox="1"/>
      </xdr:nvSpPr>
      <xdr:spPr>
        <a:xfrm>
          <a:off x="9762011" y="52222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84C67ADF-FA47-4046-A1E9-E09B1F67BB86}"/>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C2E09B7A-D31F-475E-BEB5-183DCE9F7A62}"/>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1CF647B-910E-46B4-977F-500311137F60}"/>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B9BE2A36-FDFF-45DF-886F-A1365AF4A147}"/>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F886546-D6FE-4C4F-9FA2-013A6D003FCC}"/>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5E3736A-2F2F-4CE0-BC55-7D1ADEEA43F2}"/>
            </a:ext>
          </a:extLst>
        </xdr:cNvPr>
        <xdr:cNvSpPr txBox="1"/>
      </xdr:nvSpPr>
      <xdr:spPr>
        <a:xfrm>
          <a:off x="9867778" y="42125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150DAC5-F255-45D9-9130-82E1CF2D09B4}"/>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E1F45985-AF50-471D-8771-014A840AA7A2}"/>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7" name="直線コネクタ 126">
          <a:extLst>
            <a:ext uri="{FF2B5EF4-FFF2-40B4-BE49-F238E27FC236}">
              <a16:creationId xmlns:a16="http://schemas.microsoft.com/office/drawing/2014/main" id="{257CB652-E6AA-4A13-A2A8-9FA2B0CAA1A5}"/>
            </a:ext>
          </a:extLst>
        </xdr:cNvPr>
        <xdr:cNvCxnSpPr/>
      </xdr:nvCxnSpPr>
      <xdr:spPr>
        <a:xfrm flipV="1">
          <a:off x="13326745" y="4296833"/>
          <a:ext cx="1269" cy="1206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28" name="債務償還比率最小値テキスト">
          <a:extLst>
            <a:ext uri="{FF2B5EF4-FFF2-40B4-BE49-F238E27FC236}">
              <a16:creationId xmlns:a16="http://schemas.microsoft.com/office/drawing/2014/main" id="{012EE593-2A44-4AA3-950B-C193257E86A3}"/>
            </a:ext>
          </a:extLst>
        </xdr:cNvPr>
        <xdr:cNvSpPr txBox="1"/>
      </xdr:nvSpPr>
      <xdr:spPr>
        <a:xfrm>
          <a:off x="13379450" y="550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29" name="直線コネクタ 128">
          <a:extLst>
            <a:ext uri="{FF2B5EF4-FFF2-40B4-BE49-F238E27FC236}">
              <a16:creationId xmlns:a16="http://schemas.microsoft.com/office/drawing/2014/main" id="{D950F706-3368-4E26-B2CB-7AA95693AE84}"/>
            </a:ext>
          </a:extLst>
        </xdr:cNvPr>
        <xdr:cNvCxnSpPr/>
      </xdr:nvCxnSpPr>
      <xdr:spPr>
        <a:xfrm>
          <a:off x="13255625" y="550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9ACB76C8-B967-4AB4-8742-E57D042ECFFC}"/>
            </a:ext>
          </a:extLst>
        </xdr:cNvPr>
        <xdr:cNvSpPr txBox="1"/>
      </xdr:nvSpPr>
      <xdr:spPr>
        <a:xfrm>
          <a:off x="13379450" y="4075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3CEB1291-866F-4C89-8567-FDFEC0A39B9B}"/>
            </a:ext>
          </a:extLst>
        </xdr:cNvPr>
        <xdr:cNvCxnSpPr/>
      </xdr:nvCxnSpPr>
      <xdr:spPr>
        <a:xfrm>
          <a:off x="13255625" y="42968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32" name="債務償還比率平均値テキスト">
          <a:extLst>
            <a:ext uri="{FF2B5EF4-FFF2-40B4-BE49-F238E27FC236}">
              <a16:creationId xmlns:a16="http://schemas.microsoft.com/office/drawing/2014/main" id="{C62772E7-47FC-433A-B311-B72A43A2D415}"/>
            </a:ext>
          </a:extLst>
        </xdr:cNvPr>
        <xdr:cNvSpPr txBox="1"/>
      </xdr:nvSpPr>
      <xdr:spPr>
        <a:xfrm>
          <a:off x="13379450" y="458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3" name="フローチャート: 判断 132">
          <a:extLst>
            <a:ext uri="{FF2B5EF4-FFF2-40B4-BE49-F238E27FC236}">
              <a16:creationId xmlns:a16="http://schemas.microsoft.com/office/drawing/2014/main" id="{FFE7C510-5BE9-43A4-8964-97B192C689B1}"/>
            </a:ext>
          </a:extLst>
        </xdr:cNvPr>
        <xdr:cNvSpPr/>
      </xdr:nvSpPr>
      <xdr:spPr>
        <a:xfrm>
          <a:off x="13293725" y="4601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4" name="フローチャート: 判断 133">
          <a:extLst>
            <a:ext uri="{FF2B5EF4-FFF2-40B4-BE49-F238E27FC236}">
              <a16:creationId xmlns:a16="http://schemas.microsoft.com/office/drawing/2014/main" id="{42903E40-0B16-4502-8E28-EA7E588B4A18}"/>
            </a:ext>
          </a:extLst>
        </xdr:cNvPr>
        <xdr:cNvSpPr/>
      </xdr:nvSpPr>
      <xdr:spPr>
        <a:xfrm>
          <a:off x="12646025" y="47360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5" name="フローチャート: 判断 134">
          <a:extLst>
            <a:ext uri="{FF2B5EF4-FFF2-40B4-BE49-F238E27FC236}">
              <a16:creationId xmlns:a16="http://schemas.microsoft.com/office/drawing/2014/main" id="{4CD5B473-42E4-4E3F-B3BE-79BF3B8523BE}"/>
            </a:ext>
          </a:extLst>
        </xdr:cNvPr>
        <xdr:cNvSpPr/>
      </xdr:nvSpPr>
      <xdr:spPr>
        <a:xfrm>
          <a:off x="11960225" y="474366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6" name="フローチャート: 判断 135">
          <a:extLst>
            <a:ext uri="{FF2B5EF4-FFF2-40B4-BE49-F238E27FC236}">
              <a16:creationId xmlns:a16="http://schemas.microsoft.com/office/drawing/2014/main" id="{C7827950-4B0D-4AD1-9EC7-FE4E63547F09}"/>
            </a:ext>
          </a:extLst>
        </xdr:cNvPr>
        <xdr:cNvSpPr/>
      </xdr:nvSpPr>
      <xdr:spPr>
        <a:xfrm>
          <a:off x="11274425" y="47078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7" name="フローチャート: 判断 136">
          <a:extLst>
            <a:ext uri="{FF2B5EF4-FFF2-40B4-BE49-F238E27FC236}">
              <a16:creationId xmlns:a16="http://schemas.microsoft.com/office/drawing/2014/main" id="{9D2A45C0-E03F-4923-8513-C2E53715F15E}"/>
            </a:ext>
          </a:extLst>
        </xdr:cNvPr>
        <xdr:cNvSpPr/>
      </xdr:nvSpPr>
      <xdr:spPr>
        <a:xfrm>
          <a:off x="10588625" y="46738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CEE58CF-4FE4-40E5-947E-5F592ABEA5AC}"/>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86CC48B-E4E1-4CFA-BC7F-B597DD496ACA}"/>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FAF5E11-4431-4818-8D6D-791DC13C6773}"/>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301C35F-5039-4EA3-A923-9C2ABC2AE59F}"/>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CCB8115-D2B6-456F-97A3-331FDA881EC0}"/>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43" name="n_1aveValue債務償還比率">
          <a:extLst>
            <a:ext uri="{FF2B5EF4-FFF2-40B4-BE49-F238E27FC236}">
              <a16:creationId xmlns:a16="http://schemas.microsoft.com/office/drawing/2014/main" id="{DE8D29D0-43F6-4C55-8489-852C2BA0969A}"/>
            </a:ext>
          </a:extLst>
        </xdr:cNvPr>
        <xdr:cNvSpPr txBox="1"/>
      </xdr:nvSpPr>
      <xdr:spPr>
        <a:xfrm>
          <a:off x="12465127" y="45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44" name="n_2aveValue債務償還比率">
          <a:extLst>
            <a:ext uri="{FF2B5EF4-FFF2-40B4-BE49-F238E27FC236}">
              <a16:creationId xmlns:a16="http://schemas.microsoft.com/office/drawing/2014/main" id="{64350840-E8A0-4458-B1B2-B2553F24D92A}"/>
            </a:ext>
          </a:extLst>
        </xdr:cNvPr>
        <xdr:cNvSpPr txBox="1"/>
      </xdr:nvSpPr>
      <xdr:spPr>
        <a:xfrm>
          <a:off x="11788852" y="45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45" name="n_3aveValue債務償還比率">
          <a:extLst>
            <a:ext uri="{FF2B5EF4-FFF2-40B4-BE49-F238E27FC236}">
              <a16:creationId xmlns:a16="http://schemas.microsoft.com/office/drawing/2014/main" id="{421EF63F-2FF8-4167-A38E-7D715CE8604A}"/>
            </a:ext>
          </a:extLst>
        </xdr:cNvPr>
        <xdr:cNvSpPr txBox="1"/>
      </xdr:nvSpPr>
      <xdr:spPr>
        <a:xfrm>
          <a:off x="11103052" y="450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46" name="n_4aveValue債務償還比率">
          <a:extLst>
            <a:ext uri="{FF2B5EF4-FFF2-40B4-BE49-F238E27FC236}">
              <a16:creationId xmlns:a16="http://schemas.microsoft.com/office/drawing/2014/main" id="{49DE2FFA-D45C-47A9-8872-545FD75AB301}"/>
            </a:ext>
          </a:extLst>
        </xdr:cNvPr>
        <xdr:cNvSpPr txBox="1"/>
      </xdr:nvSpPr>
      <xdr:spPr>
        <a:xfrm>
          <a:off x="10417252" y="445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C3EB2F65-5D75-422F-B321-9362A3C1D0B6}"/>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E071CC0C-FB4C-40D3-AD0C-C70A8B666F90}"/>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A4776DB0-7DE4-40FF-A955-DEEA911407C2}"/>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ECC6682A-6EF3-4959-B953-DBC1A4EAC9C8}"/>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DC4CFEE3-C8A8-43FA-B30F-F52D01A63EB7}"/>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06C67358-7B15-4819-B108-12C09D9AC5E2}"/>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7AE1B1-1D8F-4DD7-99BA-19D3A4C83D2E}"/>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9CE922-3253-4C39-B893-DD738E72687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E2115A-B018-42EB-90EF-7D28EB5E38B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D78301-A795-4B0A-983C-F61B1E5C3613}"/>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52D69B-268F-4DD4-B9F3-BE987CB8137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07C7A6-6780-46BB-AE6B-F5D46BBF412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1512D3-9CB8-432D-AAD6-A60DB29FEBA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CF001B3-6DC2-45FC-8BBE-533581614AA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E5AD93-8A50-4FA5-A484-DF4CE00F8244}"/>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255F9C1-BD91-4939-8FC3-D37C9F3BBE8B}"/>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877335-2A58-401D-8AE4-8A69BE7C368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90838C-54BF-4B08-9DD8-8EE30FD478A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185C8F-2248-4B6F-903E-64436B8B6B9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6A9841-3066-4007-929D-334CB5F1B156}"/>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F7133E-4BC9-495C-B95C-7DE0F8486CB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640826C-2ED2-4A17-BF7B-BE05C723A05E}"/>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E449A72-9C59-458E-829A-4EB3B2F5B02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8CB976-FF6F-4FB1-88BD-52F2D987C7B9}"/>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192EC3-15B7-4DA9-B3F0-0B9C6644525D}"/>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7FE476-E349-4356-B60B-AAA2A0F58058}"/>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88B53E-8C38-48E0-8734-0916D6371B8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D84199-6889-4C53-8CED-56E91371E8A2}"/>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F0DF30-6951-4FF6-9883-010CBA88EA9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9DBD9D-85FE-45FB-A5F5-3E5917E5183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75F656-2988-463E-B98F-90FA7CBC260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80A0A8-C74D-4EC9-8D4B-2DE079D3197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547B7F-5CCD-4B45-BB47-099C079CCFFF}"/>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189013-7B53-4CEB-BC30-AE7179AD9D9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E7E5FD-FD00-45EE-89FB-5CE6DFF2D73C}"/>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B032A5F-90B3-471F-AAD6-A11C4B39A0CD}"/>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886A26-BED8-4AF3-A3F5-C06FCD88C800}"/>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264B5C2-26D3-4C82-B3C2-97C662ED0FD3}"/>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818A308-AC3A-4248-990E-7FDA6B5EEAD3}"/>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A350E0-4ADD-4356-9B72-4F9F5AC634E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AB1B0A-37B6-49F6-A74F-C49D7A7CE4E5}"/>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05F01B-66FD-4696-A6F4-4E6E2B3C70F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A3AE02-8F5D-4E6C-8CC0-188A012DA01E}"/>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42C99F-102D-49DC-9332-43FB4AC831F1}"/>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7E7215-D6C8-4171-AB4E-05DF29E7853F}"/>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36B112E-ADD6-4720-86DC-190A33433FF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F56533-2B6B-4370-A242-FB68B9F1BAEA}"/>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4DA1AF-B920-4DAC-917C-7630345C4B91}"/>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4094397-1E15-46BA-A2A6-A808F137F4A3}"/>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FA49DC-96A1-476A-8410-92D37E77E68D}"/>
            </a:ext>
          </a:extLst>
        </xdr:cNvPr>
        <xdr:cNvSpPr txBox="1"/>
      </xdr:nvSpPr>
      <xdr:spPr>
        <a:xfrm>
          <a:off x="2789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86E6941-39E5-4AE1-A804-240F06CC16E9}"/>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A868A06-FED2-4FFD-A1D6-3367E008F8BD}"/>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36EA6CA-A788-4AA3-B486-EDE78BE93BF4}"/>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587892C-AC0B-4B4E-A303-30F42FFB62F0}"/>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0D2248D-0219-496D-95F1-0D3B1D7F8ACD}"/>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E2F0407-BAB1-49DF-B4DE-26F694FDC7DC}"/>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4249EB-B172-42E0-BB37-06BEDC3522E5}"/>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1A50B2B-33C2-4281-BADB-63149F2179A0}"/>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608D877-4673-4052-A661-3AA26B5E4C4A}"/>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43F77BD-F472-4D14-87FE-DFD7F622057F}"/>
            </a:ext>
          </a:extLst>
        </xdr:cNvPr>
        <xdr:cNvSpPr txBox="1"/>
      </xdr:nvSpPr>
      <xdr:spPr>
        <a:xfrm>
          <a:off x="3881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CBAC6A3-1DA9-4435-8A21-EF25604E723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08F7C4F-D4FB-4AAC-A90E-C42F5A6A7CB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EFA2C48E-3F39-4105-8D4D-B981C3B9B07B}"/>
            </a:ext>
          </a:extLst>
        </xdr:cNvPr>
        <xdr:cNvCxnSpPr/>
      </xdr:nvCxnSpPr>
      <xdr:spPr>
        <a:xfrm flipV="1">
          <a:off x="4180840" y="5346247"/>
          <a:ext cx="0" cy="152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F937B4C3-D8F2-4044-8F25-0F8E9FD729E9}"/>
            </a:ext>
          </a:extLst>
        </xdr:cNvPr>
        <xdr:cNvSpPr txBox="1"/>
      </xdr:nvSpPr>
      <xdr:spPr>
        <a:xfrm>
          <a:off x="4219575" y="6866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23118442-F9C3-408E-A4B2-9848980D5862}"/>
            </a:ext>
          </a:extLst>
        </xdr:cNvPr>
        <xdr:cNvCxnSpPr/>
      </xdr:nvCxnSpPr>
      <xdr:spPr>
        <a:xfrm>
          <a:off x="4105275" y="68687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203D3E1-99CD-4424-9F97-C82E8F74D52D}"/>
            </a:ext>
          </a:extLst>
        </xdr:cNvPr>
        <xdr:cNvSpPr txBox="1"/>
      </xdr:nvSpPr>
      <xdr:spPr>
        <a:xfrm>
          <a:off x="4219575" y="5143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68EB39C-D66C-4421-B7CE-2C504A3CCE0E}"/>
            </a:ext>
          </a:extLst>
        </xdr:cNvPr>
        <xdr:cNvCxnSpPr/>
      </xdr:nvCxnSpPr>
      <xdr:spPr>
        <a:xfrm>
          <a:off x="4105275" y="534624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5FA7285-E5E0-43B2-9EDE-AE01198C2159}"/>
            </a:ext>
          </a:extLst>
        </xdr:cNvPr>
        <xdr:cNvSpPr txBox="1"/>
      </xdr:nvSpPr>
      <xdr:spPr>
        <a:xfrm>
          <a:off x="4219575" y="6160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96AC4EF2-4BDB-444D-9B94-8DB74ACDB715}"/>
            </a:ext>
          </a:extLst>
        </xdr:cNvPr>
        <xdr:cNvSpPr/>
      </xdr:nvSpPr>
      <xdr:spPr>
        <a:xfrm>
          <a:off x="4124325" y="63059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D1DCE35C-0B19-4168-A9C1-EF4981101D77}"/>
            </a:ext>
          </a:extLst>
        </xdr:cNvPr>
        <xdr:cNvSpPr/>
      </xdr:nvSpPr>
      <xdr:spPr>
        <a:xfrm>
          <a:off x="3381375" y="62796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ADF71102-6BC5-497A-AA61-BB5EDE6E3A6E}"/>
            </a:ext>
          </a:extLst>
        </xdr:cNvPr>
        <xdr:cNvSpPr/>
      </xdr:nvSpPr>
      <xdr:spPr>
        <a:xfrm>
          <a:off x="2571750" y="627479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C0285C9B-ED50-40B3-BF9D-F54BF763E6FA}"/>
            </a:ext>
          </a:extLst>
        </xdr:cNvPr>
        <xdr:cNvSpPr/>
      </xdr:nvSpPr>
      <xdr:spPr>
        <a:xfrm>
          <a:off x="1781175" y="6237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846B6725-16DF-407B-9E94-4DE09553A37D}"/>
            </a:ext>
          </a:extLst>
        </xdr:cNvPr>
        <xdr:cNvSpPr/>
      </xdr:nvSpPr>
      <xdr:spPr>
        <a:xfrm>
          <a:off x="981075" y="620794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480EF20-EEDF-468B-A003-5CD31E9903F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340459-EE8D-442D-9562-B1D24BD2FB2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4D0BBB-83E6-4504-94B8-85FE5F16BAE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4E6BD6-4C88-4CA7-8153-871136B6C05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6A083CC-F796-4188-903C-43CDF33004E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4" name="楕円 73">
          <a:extLst>
            <a:ext uri="{FF2B5EF4-FFF2-40B4-BE49-F238E27FC236}">
              <a16:creationId xmlns:a16="http://schemas.microsoft.com/office/drawing/2014/main" id="{CB3DA1EE-1408-4673-B21D-964E23D97647}"/>
            </a:ext>
          </a:extLst>
        </xdr:cNvPr>
        <xdr:cNvSpPr/>
      </xdr:nvSpPr>
      <xdr:spPr>
        <a:xfrm>
          <a:off x="4124325" y="6400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5" name="【道路】&#10;有形固定資産減価償却率該当値テキスト">
          <a:extLst>
            <a:ext uri="{FF2B5EF4-FFF2-40B4-BE49-F238E27FC236}">
              <a16:creationId xmlns:a16="http://schemas.microsoft.com/office/drawing/2014/main" id="{5161B2F0-89BF-43CD-A3E1-B833D1A75EA2}"/>
            </a:ext>
          </a:extLst>
        </xdr:cNvPr>
        <xdr:cNvSpPr txBox="1"/>
      </xdr:nvSpPr>
      <xdr:spPr>
        <a:xfrm>
          <a:off x="4219575"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6" name="楕円 75">
          <a:extLst>
            <a:ext uri="{FF2B5EF4-FFF2-40B4-BE49-F238E27FC236}">
              <a16:creationId xmlns:a16="http://schemas.microsoft.com/office/drawing/2014/main" id="{FB32C6DE-0AD6-477E-AEED-5159C8E71E65}"/>
            </a:ext>
          </a:extLst>
        </xdr:cNvPr>
        <xdr:cNvSpPr/>
      </xdr:nvSpPr>
      <xdr:spPr>
        <a:xfrm>
          <a:off x="3381375" y="636505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103959</xdr:rowOff>
    </xdr:from>
    <xdr:to>
      <xdr:col>24</xdr:col>
      <xdr:colOff>63500</xdr:colOff>
      <xdr:row>39</xdr:row>
      <xdr:rowOff>133350</xdr:rowOff>
    </xdr:to>
    <xdr:cxnSp macro="">
      <xdr:nvCxnSpPr>
        <xdr:cNvPr id="77" name="直線コネクタ 76">
          <a:extLst>
            <a:ext uri="{FF2B5EF4-FFF2-40B4-BE49-F238E27FC236}">
              <a16:creationId xmlns:a16="http://schemas.microsoft.com/office/drawing/2014/main" id="{05A8ECDE-900C-486C-8149-A8D9432C84A5}"/>
            </a:ext>
          </a:extLst>
        </xdr:cNvPr>
        <xdr:cNvCxnSpPr/>
      </xdr:nvCxnSpPr>
      <xdr:spPr>
        <a:xfrm>
          <a:off x="3429000" y="6422209"/>
          <a:ext cx="752475"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78" name="n_1aveValue【道路】&#10;有形固定資産減価償却率">
          <a:extLst>
            <a:ext uri="{FF2B5EF4-FFF2-40B4-BE49-F238E27FC236}">
              <a16:creationId xmlns:a16="http://schemas.microsoft.com/office/drawing/2014/main" id="{5F4949AD-46DA-487A-B16B-49A5D187DFF8}"/>
            </a:ext>
          </a:extLst>
        </xdr:cNvPr>
        <xdr:cNvSpPr txBox="1"/>
      </xdr:nvSpPr>
      <xdr:spPr>
        <a:xfrm>
          <a:off x="3239144" y="605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79" name="n_2aveValue【道路】&#10;有形固定資産減価償却率">
          <a:extLst>
            <a:ext uri="{FF2B5EF4-FFF2-40B4-BE49-F238E27FC236}">
              <a16:creationId xmlns:a16="http://schemas.microsoft.com/office/drawing/2014/main" id="{9A40A72B-1AE1-4957-BC77-BE88A1A96228}"/>
            </a:ext>
          </a:extLst>
        </xdr:cNvPr>
        <xdr:cNvSpPr txBox="1"/>
      </xdr:nvSpPr>
      <xdr:spPr>
        <a:xfrm>
          <a:off x="2439044" y="6059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6963B34D-7B45-4468-8A0C-16B8985CB3CD}"/>
            </a:ext>
          </a:extLst>
        </xdr:cNvPr>
        <xdr:cNvSpPr txBox="1"/>
      </xdr:nvSpPr>
      <xdr:spPr>
        <a:xfrm>
          <a:off x="1648469" y="6022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1" name="n_4aveValue【道路】&#10;有形固定資産減価償却率">
          <a:extLst>
            <a:ext uri="{FF2B5EF4-FFF2-40B4-BE49-F238E27FC236}">
              <a16:creationId xmlns:a16="http://schemas.microsoft.com/office/drawing/2014/main" id="{94286F84-92DD-49F5-BD4B-314B912F9D9A}"/>
            </a:ext>
          </a:extLst>
        </xdr:cNvPr>
        <xdr:cNvSpPr txBox="1"/>
      </xdr:nvSpPr>
      <xdr:spPr>
        <a:xfrm>
          <a:off x="848369" y="599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2" name="n_1mainValue【道路】&#10;有形固定資産減価償却率">
          <a:extLst>
            <a:ext uri="{FF2B5EF4-FFF2-40B4-BE49-F238E27FC236}">
              <a16:creationId xmlns:a16="http://schemas.microsoft.com/office/drawing/2014/main" id="{06A2189A-337E-448A-AAEB-7BAF7644AF5F}"/>
            </a:ext>
          </a:extLst>
        </xdr:cNvPr>
        <xdr:cNvSpPr txBox="1"/>
      </xdr:nvSpPr>
      <xdr:spPr>
        <a:xfrm>
          <a:off x="3239144" y="645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AAC4210-9214-4AA7-B039-E2F4248BF32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0E76D6D-AF1C-4579-8930-04DBC4D9D9CA}"/>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2434B4C1-D57E-4388-8203-9D63A024108A}"/>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0489F04-949B-43D1-821F-25D12AB53468}"/>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BE4A4BF3-24BC-482D-A617-14FDB04F8CE1}"/>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39B932FC-9B8B-4147-B00D-E37A07E11962}"/>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EA29B80-B3AF-46D0-9964-BDDA7A4FF780}"/>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7B11704-6D16-43BF-BCD0-16661BEFC62A}"/>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A7ACF1C9-739C-4B4B-BC22-658710D2920B}"/>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60BC101D-F3A4-47BF-BC35-3F7ACE395F72}"/>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D2E93487-0975-43AB-A35D-66BA65F4CEB5}"/>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3B8E6C11-FD95-4745-8F0C-A5C0A06D3EEC}"/>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17EC1BFD-9935-4EF1-AEE1-A063979858A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E953F16-89DC-425B-B7BF-8A468ABDB588}"/>
            </a:ext>
          </a:extLst>
        </xdr:cNvPr>
        <xdr:cNvSpPr txBox="1"/>
      </xdr:nvSpPr>
      <xdr:spPr>
        <a:xfrm>
          <a:off x="5421206" y="634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6AA373A9-C4D4-4180-9D00-81B89EA87FE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AED0B42F-0F67-4E16-8CC6-FD3D8AA807B8}"/>
            </a:ext>
          </a:extLst>
        </xdr:cNvPr>
        <xdr:cNvSpPr txBox="1"/>
      </xdr:nvSpPr>
      <xdr:spPr>
        <a:xfrm>
          <a:off x="5421206" y="598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DC0A1B26-2490-4FCE-B0A3-FF201366C145}"/>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2242D34C-2405-47E3-9490-3E35031DB752}"/>
            </a:ext>
          </a:extLst>
        </xdr:cNvPr>
        <xdr:cNvSpPr txBox="1"/>
      </xdr:nvSpPr>
      <xdr:spPr>
        <a:xfrm>
          <a:off x="5421206" y="5626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F30A9068-71D7-4707-BF53-24F2ABB78CB9}"/>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8868751C-C98B-48A4-A1DD-8EFA6765850C}"/>
            </a:ext>
          </a:extLst>
        </xdr:cNvPr>
        <xdr:cNvSpPr txBox="1"/>
      </xdr:nvSpPr>
      <xdr:spPr>
        <a:xfrm>
          <a:off x="54212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7D78DA4-C491-4550-9506-FD13149B650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5593821A-1655-491C-BD28-1823B24B6A5E}"/>
            </a:ext>
          </a:extLst>
        </xdr:cNvPr>
        <xdr:cNvSpPr txBox="1"/>
      </xdr:nvSpPr>
      <xdr:spPr>
        <a:xfrm>
          <a:off x="5324703" y="49028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C063061D-36CA-4A90-BFC9-8DB86A1A65B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06" name="直線コネクタ 105">
          <a:extLst>
            <a:ext uri="{FF2B5EF4-FFF2-40B4-BE49-F238E27FC236}">
              <a16:creationId xmlns:a16="http://schemas.microsoft.com/office/drawing/2014/main" id="{40DBA006-F733-4FFD-B99C-F2041EA9355C}"/>
            </a:ext>
          </a:extLst>
        </xdr:cNvPr>
        <xdr:cNvCxnSpPr/>
      </xdr:nvCxnSpPr>
      <xdr:spPr>
        <a:xfrm flipV="1">
          <a:off x="9429115" y="5390444"/>
          <a:ext cx="0" cy="1448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07" name="【道路】&#10;一人当たり延長最小値テキスト">
          <a:extLst>
            <a:ext uri="{FF2B5EF4-FFF2-40B4-BE49-F238E27FC236}">
              <a16:creationId xmlns:a16="http://schemas.microsoft.com/office/drawing/2014/main" id="{1AE58DAB-97A3-483F-9A44-E82E51A32994}"/>
            </a:ext>
          </a:extLst>
        </xdr:cNvPr>
        <xdr:cNvSpPr txBox="1"/>
      </xdr:nvSpPr>
      <xdr:spPr>
        <a:xfrm>
          <a:off x="9467850" y="684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08" name="直線コネクタ 107">
          <a:extLst>
            <a:ext uri="{FF2B5EF4-FFF2-40B4-BE49-F238E27FC236}">
              <a16:creationId xmlns:a16="http://schemas.microsoft.com/office/drawing/2014/main" id="{1E1367EE-2157-4AA6-B619-55A0E67BF070}"/>
            </a:ext>
          </a:extLst>
        </xdr:cNvPr>
        <xdr:cNvCxnSpPr/>
      </xdr:nvCxnSpPr>
      <xdr:spPr>
        <a:xfrm>
          <a:off x="9363075" y="68387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09" name="【道路】&#10;一人当たり延長最大値テキスト">
          <a:extLst>
            <a:ext uri="{FF2B5EF4-FFF2-40B4-BE49-F238E27FC236}">
              <a16:creationId xmlns:a16="http://schemas.microsoft.com/office/drawing/2014/main" id="{6D1EC50D-6401-4B3D-B662-DE3B5723C44C}"/>
            </a:ext>
          </a:extLst>
        </xdr:cNvPr>
        <xdr:cNvSpPr txBox="1"/>
      </xdr:nvSpPr>
      <xdr:spPr>
        <a:xfrm>
          <a:off x="9467850" y="518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0" name="直線コネクタ 109">
          <a:extLst>
            <a:ext uri="{FF2B5EF4-FFF2-40B4-BE49-F238E27FC236}">
              <a16:creationId xmlns:a16="http://schemas.microsoft.com/office/drawing/2014/main" id="{C9740094-82B7-4234-8AA4-AF1543EED6F6}"/>
            </a:ext>
          </a:extLst>
        </xdr:cNvPr>
        <xdr:cNvCxnSpPr/>
      </xdr:nvCxnSpPr>
      <xdr:spPr>
        <a:xfrm>
          <a:off x="9363075" y="5390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11" name="【道路】&#10;一人当たり延長平均値テキスト">
          <a:extLst>
            <a:ext uri="{FF2B5EF4-FFF2-40B4-BE49-F238E27FC236}">
              <a16:creationId xmlns:a16="http://schemas.microsoft.com/office/drawing/2014/main" id="{B630E044-56F6-4409-BD10-ACF4B3E061F2}"/>
            </a:ext>
          </a:extLst>
        </xdr:cNvPr>
        <xdr:cNvSpPr txBox="1"/>
      </xdr:nvSpPr>
      <xdr:spPr>
        <a:xfrm>
          <a:off x="9467850" y="6486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12" name="フローチャート: 判断 111">
          <a:extLst>
            <a:ext uri="{FF2B5EF4-FFF2-40B4-BE49-F238E27FC236}">
              <a16:creationId xmlns:a16="http://schemas.microsoft.com/office/drawing/2014/main" id="{2C383CCF-D91F-4FC3-A82C-4AF8933E7A05}"/>
            </a:ext>
          </a:extLst>
        </xdr:cNvPr>
        <xdr:cNvSpPr/>
      </xdr:nvSpPr>
      <xdr:spPr>
        <a:xfrm>
          <a:off x="9401175" y="66410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13" name="フローチャート: 判断 112">
          <a:extLst>
            <a:ext uri="{FF2B5EF4-FFF2-40B4-BE49-F238E27FC236}">
              <a16:creationId xmlns:a16="http://schemas.microsoft.com/office/drawing/2014/main" id="{0A0EC5B1-1116-419A-9C8D-298143CCF85D}"/>
            </a:ext>
          </a:extLst>
        </xdr:cNvPr>
        <xdr:cNvSpPr/>
      </xdr:nvSpPr>
      <xdr:spPr>
        <a:xfrm>
          <a:off x="8639175" y="66372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14" name="フローチャート: 判断 113">
          <a:extLst>
            <a:ext uri="{FF2B5EF4-FFF2-40B4-BE49-F238E27FC236}">
              <a16:creationId xmlns:a16="http://schemas.microsoft.com/office/drawing/2014/main" id="{A45ABC73-FE8D-42FB-BBC0-9FFFD76FDE5E}"/>
            </a:ext>
          </a:extLst>
        </xdr:cNvPr>
        <xdr:cNvSpPr/>
      </xdr:nvSpPr>
      <xdr:spPr>
        <a:xfrm>
          <a:off x="7839075" y="663645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15" name="フローチャート: 判断 114">
          <a:extLst>
            <a:ext uri="{FF2B5EF4-FFF2-40B4-BE49-F238E27FC236}">
              <a16:creationId xmlns:a16="http://schemas.microsoft.com/office/drawing/2014/main" id="{5130B1D6-F188-4722-BB76-BA9C41B7C17D}"/>
            </a:ext>
          </a:extLst>
        </xdr:cNvPr>
        <xdr:cNvSpPr/>
      </xdr:nvSpPr>
      <xdr:spPr>
        <a:xfrm>
          <a:off x="7029450" y="66381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16" name="フローチャート: 判断 115">
          <a:extLst>
            <a:ext uri="{FF2B5EF4-FFF2-40B4-BE49-F238E27FC236}">
              <a16:creationId xmlns:a16="http://schemas.microsoft.com/office/drawing/2014/main" id="{CAB467E9-342A-4082-B120-0C1983056881}"/>
            </a:ext>
          </a:extLst>
        </xdr:cNvPr>
        <xdr:cNvSpPr/>
      </xdr:nvSpPr>
      <xdr:spPr>
        <a:xfrm>
          <a:off x="6238875" y="66367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18652BF-FEEE-451B-9CDC-11FD5939F7F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D5356B7-4642-47FD-B84A-795169978946}"/>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AA57F31-A4F9-4B81-9C01-97FB0A3A752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43901CF-69AB-450D-8B69-7EF2967712A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BE10FAC-A47B-4428-839A-A6130BFB71A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40810</xdr:rowOff>
    </xdr:from>
    <xdr:to>
      <xdr:col>55</xdr:col>
      <xdr:colOff>50800</xdr:colOff>
      <xdr:row>41</xdr:row>
      <xdr:rowOff>142410</xdr:rowOff>
    </xdr:to>
    <xdr:sp macro="" textlink="">
      <xdr:nvSpPr>
        <xdr:cNvPr id="122" name="楕円 121">
          <a:extLst>
            <a:ext uri="{FF2B5EF4-FFF2-40B4-BE49-F238E27FC236}">
              <a16:creationId xmlns:a16="http://schemas.microsoft.com/office/drawing/2014/main" id="{A58FD404-8EA5-4C32-8FB2-89D01F14E8F9}"/>
            </a:ext>
          </a:extLst>
        </xdr:cNvPr>
        <xdr:cNvSpPr/>
      </xdr:nvSpPr>
      <xdr:spPr>
        <a:xfrm>
          <a:off x="9401175" y="667973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139302</xdr:rowOff>
    </xdr:from>
    <xdr:ext cx="534377" cy="259045"/>
    <xdr:sp macro="" textlink="">
      <xdr:nvSpPr>
        <xdr:cNvPr id="123" name="【道路】&#10;一人当たり延長該当値テキスト">
          <a:extLst>
            <a:ext uri="{FF2B5EF4-FFF2-40B4-BE49-F238E27FC236}">
              <a16:creationId xmlns:a16="http://schemas.microsoft.com/office/drawing/2014/main" id="{B2907D24-B8A2-4023-A859-490E16D26E57}"/>
            </a:ext>
          </a:extLst>
        </xdr:cNvPr>
        <xdr:cNvSpPr txBox="1"/>
      </xdr:nvSpPr>
      <xdr:spPr>
        <a:xfrm>
          <a:off x="9467850" y="661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47521</xdr:rowOff>
    </xdr:from>
    <xdr:to>
      <xdr:col>50</xdr:col>
      <xdr:colOff>165100</xdr:colOff>
      <xdr:row>41</xdr:row>
      <xdr:rowOff>149121</xdr:rowOff>
    </xdr:to>
    <xdr:sp macro="" textlink="">
      <xdr:nvSpPr>
        <xdr:cNvPr id="124" name="楕円 123">
          <a:extLst>
            <a:ext uri="{FF2B5EF4-FFF2-40B4-BE49-F238E27FC236}">
              <a16:creationId xmlns:a16="http://schemas.microsoft.com/office/drawing/2014/main" id="{431E25B8-E3C3-4D4A-B41A-2D1EF9BB9227}"/>
            </a:ext>
          </a:extLst>
        </xdr:cNvPr>
        <xdr:cNvSpPr/>
      </xdr:nvSpPr>
      <xdr:spPr>
        <a:xfrm>
          <a:off x="8639175" y="66896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91610</xdr:rowOff>
    </xdr:from>
    <xdr:to>
      <xdr:col>55</xdr:col>
      <xdr:colOff>0</xdr:colOff>
      <xdr:row>41</xdr:row>
      <xdr:rowOff>98321</xdr:rowOff>
    </xdr:to>
    <xdr:cxnSp macro="">
      <xdr:nvCxnSpPr>
        <xdr:cNvPr id="125" name="直線コネクタ 124">
          <a:extLst>
            <a:ext uri="{FF2B5EF4-FFF2-40B4-BE49-F238E27FC236}">
              <a16:creationId xmlns:a16="http://schemas.microsoft.com/office/drawing/2014/main" id="{D1D7F9FD-5491-4A8F-8F92-EB7054200827}"/>
            </a:ext>
          </a:extLst>
        </xdr:cNvPr>
        <xdr:cNvCxnSpPr/>
      </xdr:nvCxnSpPr>
      <xdr:spPr>
        <a:xfrm flipV="1">
          <a:off x="8686800" y="6727360"/>
          <a:ext cx="742950" cy="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26" name="n_1aveValue【道路】&#10;一人当たり延長">
          <a:extLst>
            <a:ext uri="{FF2B5EF4-FFF2-40B4-BE49-F238E27FC236}">
              <a16:creationId xmlns:a16="http://schemas.microsoft.com/office/drawing/2014/main" id="{51C9D304-D271-48E4-A0DD-399C2206092C}"/>
            </a:ext>
          </a:extLst>
        </xdr:cNvPr>
        <xdr:cNvSpPr txBox="1"/>
      </xdr:nvSpPr>
      <xdr:spPr>
        <a:xfrm>
          <a:off x="8429136" y="64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27" name="n_2aveValue【道路】&#10;一人当たり延長">
          <a:extLst>
            <a:ext uri="{FF2B5EF4-FFF2-40B4-BE49-F238E27FC236}">
              <a16:creationId xmlns:a16="http://schemas.microsoft.com/office/drawing/2014/main" id="{8DC21C0B-419B-47F7-B6FC-643307C1DBFB}"/>
            </a:ext>
          </a:extLst>
        </xdr:cNvPr>
        <xdr:cNvSpPr txBox="1"/>
      </xdr:nvSpPr>
      <xdr:spPr>
        <a:xfrm>
          <a:off x="7648086" y="643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28" name="n_3aveValue【道路】&#10;一人当たり延長">
          <a:extLst>
            <a:ext uri="{FF2B5EF4-FFF2-40B4-BE49-F238E27FC236}">
              <a16:creationId xmlns:a16="http://schemas.microsoft.com/office/drawing/2014/main" id="{1290D7F3-7E14-4CF9-AEC9-E9012830E9DA}"/>
            </a:ext>
          </a:extLst>
        </xdr:cNvPr>
        <xdr:cNvSpPr txBox="1"/>
      </xdr:nvSpPr>
      <xdr:spPr>
        <a:xfrm>
          <a:off x="6847986" y="64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29" name="n_4aveValue【道路】&#10;一人当たり延長">
          <a:extLst>
            <a:ext uri="{FF2B5EF4-FFF2-40B4-BE49-F238E27FC236}">
              <a16:creationId xmlns:a16="http://schemas.microsoft.com/office/drawing/2014/main" id="{F2B89CCB-B164-4E8E-B92A-AE009858B757}"/>
            </a:ext>
          </a:extLst>
        </xdr:cNvPr>
        <xdr:cNvSpPr txBox="1"/>
      </xdr:nvSpPr>
      <xdr:spPr>
        <a:xfrm>
          <a:off x="6038361" y="64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140248</xdr:rowOff>
    </xdr:from>
    <xdr:ext cx="534377" cy="259045"/>
    <xdr:sp macro="" textlink="">
      <xdr:nvSpPr>
        <xdr:cNvPr id="130" name="n_1mainValue【道路】&#10;一人当たり延長">
          <a:extLst>
            <a:ext uri="{FF2B5EF4-FFF2-40B4-BE49-F238E27FC236}">
              <a16:creationId xmlns:a16="http://schemas.microsoft.com/office/drawing/2014/main" id="{0815DD19-759B-4C57-A55A-6AA129C4ADDF}"/>
            </a:ext>
          </a:extLst>
        </xdr:cNvPr>
        <xdr:cNvSpPr txBox="1"/>
      </xdr:nvSpPr>
      <xdr:spPr>
        <a:xfrm>
          <a:off x="8429136" y="67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EE931366-EBCE-4057-B9B2-B613228201D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42CD5DB2-E64F-4D13-A322-35FF8607753B}"/>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304CF176-C842-48D6-B3F4-8C05B29CACD1}"/>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14406D-D01D-41E3-B281-0788DDDD7A7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295CE8C-AB90-4941-82E1-A8F6060F537B}"/>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D10710E-304D-4ED7-B8B1-2706C50F77F7}"/>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374BB472-86B6-4A60-A3DB-10FCECBEC2D1}"/>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A11715A9-2FFB-4397-8E3F-871F43B9F6C5}"/>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a:extLst>
            <a:ext uri="{FF2B5EF4-FFF2-40B4-BE49-F238E27FC236}">
              <a16:creationId xmlns:a16="http://schemas.microsoft.com/office/drawing/2014/main" id="{F353E434-C488-4A72-B469-1A32A1A41B64}"/>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a:extLst>
            <a:ext uri="{FF2B5EF4-FFF2-40B4-BE49-F238E27FC236}">
              <a16:creationId xmlns:a16="http://schemas.microsoft.com/office/drawing/2014/main" id="{92A294BA-1F48-4D0E-B5F2-50AA6E346DD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a:extLst>
            <a:ext uri="{FF2B5EF4-FFF2-40B4-BE49-F238E27FC236}">
              <a16:creationId xmlns:a16="http://schemas.microsoft.com/office/drawing/2014/main" id="{C0BBE7E5-B5C3-4D75-8640-DD2662B82A95}"/>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a:extLst>
            <a:ext uri="{FF2B5EF4-FFF2-40B4-BE49-F238E27FC236}">
              <a16:creationId xmlns:a16="http://schemas.microsoft.com/office/drawing/2014/main" id="{7D82D0DB-8BD7-4556-85EE-97DC20077959}"/>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a:extLst>
            <a:ext uri="{FF2B5EF4-FFF2-40B4-BE49-F238E27FC236}">
              <a16:creationId xmlns:a16="http://schemas.microsoft.com/office/drawing/2014/main" id="{377E07AA-AE60-4FEB-8016-E9003D3E1602}"/>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a:extLst>
            <a:ext uri="{FF2B5EF4-FFF2-40B4-BE49-F238E27FC236}">
              <a16:creationId xmlns:a16="http://schemas.microsoft.com/office/drawing/2014/main" id="{97A435D3-0A79-4E51-BE8D-4C80454D2ACC}"/>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a:extLst>
            <a:ext uri="{FF2B5EF4-FFF2-40B4-BE49-F238E27FC236}">
              <a16:creationId xmlns:a16="http://schemas.microsoft.com/office/drawing/2014/main" id="{E87CA2B3-77D6-435D-AD2A-4E15BC8FCA70}"/>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a:extLst>
            <a:ext uri="{FF2B5EF4-FFF2-40B4-BE49-F238E27FC236}">
              <a16:creationId xmlns:a16="http://schemas.microsoft.com/office/drawing/2014/main" id="{82E39BEB-20A5-4B93-AD2B-9EDFCDDC7511}"/>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7893CCBD-483D-4EF9-B3C4-401FA6827F4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5BEC96FD-CA19-4C31-98D6-D15E0DFA0A2A}"/>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E91F52FB-9A37-4651-BB7B-8A8FD4E66009}"/>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21E1EA1A-2E29-4C8F-AAC9-CA03E77BCCA1}"/>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D860FE10-0AB7-45B0-AD1B-1D96931A4463}"/>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9769B1BF-10F2-48DE-A004-A9D5B3C3760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329C93A3-B416-4167-90C0-E9177B664F65}"/>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07DA7067-38A1-4317-B698-3A3DFB1E04D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B0AD86E5-2C01-4764-BD57-1088D3C23EE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F7F44798-D937-4280-BC84-74D5675BD8C6}"/>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a:extLst>
            <a:ext uri="{FF2B5EF4-FFF2-40B4-BE49-F238E27FC236}">
              <a16:creationId xmlns:a16="http://schemas.microsoft.com/office/drawing/2014/main" id="{15C3EC9B-C52A-4232-84B9-19D976AEF256}"/>
            </a:ext>
          </a:extLst>
        </xdr:cNvPr>
        <xdr:cNvSpPr txBox="1"/>
      </xdr:nvSpPr>
      <xdr:spPr>
        <a:xfrm>
          <a:off x="2789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a:extLst>
            <a:ext uri="{FF2B5EF4-FFF2-40B4-BE49-F238E27FC236}">
              <a16:creationId xmlns:a16="http://schemas.microsoft.com/office/drawing/2014/main" id="{0A46FDA9-D84A-4251-B71D-23BD04B89A28}"/>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a:extLst>
            <a:ext uri="{FF2B5EF4-FFF2-40B4-BE49-F238E27FC236}">
              <a16:creationId xmlns:a16="http://schemas.microsoft.com/office/drawing/2014/main" id="{F8CEB6AA-180E-4F37-824E-465E9A9BCB17}"/>
            </a:ext>
          </a:extLst>
        </xdr:cNvPr>
        <xdr:cNvSpPr txBox="1"/>
      </xdr:nvSpPr>
      <xdr:spPr>
        <a:xfrm>
          <a:off x="2789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a:extLst>
            <a:ext uri="{FF2B5EF4-FFF2-40B4-BE49-F238E27FC236}">
              <a16:creationId xmlns:a16="http://schemas.microsoft.com/office/drawing/2014/main" id="{EF479BF6-AA78-4599-8165-64D651D2C39A}"/>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a:extLst>
            <a:ext uri="{FF2B5EF4-FFF2-40B4-BE49-F238E27FC236}">
              <a16:creationId xmlns:a16="http://schemas.microsoft.com/office/drawing/2014/main" id="{421A4F9D-B7A8-4C31-A3C9-A7A30B946518}"/>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a:extLst>
            <a:ext uri="{FF2B5EF4-FFF2-40B4-BE49-F238E27FC236}">
              <a16:creationId xmlns:a16="http://schemas.microsoft.com/office/drawing/2014/main" id="{7A9E1FD3-E14B-402B-B789-ACB896AF4776}"/>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a:extLst>
            <a:ext uri="{FF2B5EF4-FFF2-40B4-BE49-F238E27FC236}">
              <a16:creationId xmlns:a16="http://schemas.microsoft.com/office/drawing/2014/main" id="{80E36743-3724-404C-98E9-D9213411EA4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a:extLst>
            <a:ext uri="{FF2B5EF4-FFF2-40B4-BE49-F238E27FC236}">
              <a16:creationId xmlns:a16="http://schemas.microsoft.com/office/drawing/2014/main" id="{8A18CE3C-DDB6-47C9-947A-F869CA07479B}"/>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a:extLst>
            <a:ext uri="{FF2B5EF4-FFF2-40B4-BE49-F238E27FC236}">
              <a16:creationId xmlns:a16="http://schemas.microsoft.com/office/drawing/2014/main" id="{1CF3B732-376C-4331-8FB4-C4D238C0EFEB}"/>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a:extLst>
            <a:ext uri="{FF2B5EF4-FFF2-40B4-BE49-F238E27FC236}">
              <a16:creationId xmlns:a16="http://schemas.microsoft.com/office/drawing/2014/main" id="{62D6815A-AAB5-4FD4-8502-70D94216D762}"/>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a:extLst>
            <a:ext uri="{FF2B5EF4-FFF2-40B4-BE49-F238E27FC236}">
              <a16:creationId xmlns:a16="http://schemas.microsoft.com/office/drawing/2014/main" id="{35C6F67B-4BA2-42DE-9D9E-EE161AB16E7A}"/>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a:extLst>
            <a:ext uri="{FF2B5EF4-FFF2-40B4-BE49-F238E27FC236}">
              <a16:creationId xmlns:a16="http://schemas.microsoft.com/office/drawing/2014/main" id="{569483E3-0207-4426-99CF-CC9DF3CFF241}"/>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a:extLst>
            <a:ext uri="{FF2B5EF4-FFF2-40B4-BE49-F238E27FC236}">
              <a16:creationId xmlns:a16="http://schemas.microsoft.com/office/drawing/2014/main" id="{6D837802-AADB-416F-B0FA-CC0EDC06964B}"/>
            </a:ext>
          </a:extLst>
        </xdr:cNvPr>
        <xdr:cNvSpPr txBox="1"/>
      </xdr:nvSpPr>
      <xdr:spPr>
        <a:xfrm>
          <a:off x="3881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公営住宅】&#10;有形固定資産減価償却率グラフ枠">
          <a:extLst>
            <a:ext uri="{FF2B5EF4-FFF2-40B4-BE49-F238E27FC236}">
              <a16:creationId xmlns:a16="http://schemas.microsoft.com/office/drawing/2014/main" id="{780D1F81-98A6-479E-95B4-98790591A63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171" name="直線コネクタ 170">
          <a:extLst>
            <a:ext uri="{FF2B5EF4-FFF2-40B4-BE49-F238E27FC236}">
              <a16:creationId xmlns:a16="http://schemas.microsoft.com/office/drawing/2014/main" id="{FE7A1287-63DB-4793-9C9A-BA111B4278E0}"/>
            </a:ext>
          </a:extLst>
        </xdr:cNvPr>
        <xdr:cNvCxnSpPr/>
      </xdr:nvCxnSpPr>
      <xdr:spPr>
        <a:xfrm flipV="1">
          <a:off x="4180840" y="1270825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公営住宅】&#10;有形固定資産減価償却率最小値テキスト">
          <a:extLst>
            <a:ext uri="{FF2B5EF4-FFF2-40B4-BE49-F238E27FC236}">
              <a16:creationId xmlns:a16="http://schemas.microsoft.com/office/drawing/2014/main" id="{028FADE5-F0D3-4850-816B-834D0DBFCDD9}"/>
            </a:ext>
          </a:extLst>
        </xdr:cNvPr>
        <xdr:cNvSpPr txBox="1"/>
      </xdr:nvSpPr>
      <xdr:spPr>
        <a:xfrm>
          <a:off x="4219575" y="1404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a:extLst>
            <a:ext uri="{FF2B5EF4-FFF2-40B4-BE49-F238E27FC236}">
              <a16:creationId xmlns:a16="http://schemas.microsoft.com/office/drawing/2014/main" id="{7485D609-2424-4094-9A67-BDC525713236}"/>
            </a:ext>
          </a:extLst>
        </xdr:cNvPr>
        <xdr:cNvCxnSpPr/>
      </xdr:nvCxnSpPr>
      <xdr:spPr>
        <a:xfrm>
          <a:off x="4105275" y="1403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174" name="【公営住宅】&#10;有形固定資産減価償却率最大値テキスト">
          <a:extLst>
            <a:ext uri="{FF2B5EF4-FFF2-40B4-BE49-F238E27FC236}">
              <a16:creationId xmlns:a16="http://schemas.microsoft.com/office/drawing/2014/main" id="{1E885331-03C2-4F40-9700-91E2E0DF3598}"/>
            </a:ext>
          </a:extLst>
        </xdr:cNvPr>
        <xdr:cNvSpPr txBox="1"/>
      </xdr:nvSpPr>
      <xdr:spPr>
        <a:xfrm>
          <a:off x="4219575" y="1249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175" name="直線コネクタ 174">
          <a:extLst>
            <a:ext uri="{FF2B5EF4-FFF2-40B4-BE49-F238E27FC236}">
              <a16:creationId xmlns:a16="http://schemas.microsoft.com/office/drawing/2014/main" id="{DCF7818F-01AB-4EAA-B98A-AF339738BB6C}"/>
            </a:ext>
          </a:extLst>
        </xdr:cNvPr>
        <xdr:cNvCxnSpPr/>
      </xdr:nvCxnSpPr>
      <xdr:spPr>
        <a:xfrm>
          <a:off x="4105275" y="127082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176" name="【公営住宅】&#10;有形固定資産減価償却率平均値テキスト">
          <a:extLst>
            <a:ext uri="{FF2B5EF4-FFF2-40B4-BE49-F238E27FC236}">
              <a16:creationId xmlns:a16="http://schemas.microsoft.com/office/drawing/2014/main" id="{2EC03AA4-50D9-4203-BBF9-DD6F35A6B57C}"/>
            </a:ext>
          </a:extLst>
        </xdr:cNvPr>
        <xdr:cNvSpPr txBox="1"/>
      </xdr:nvSpPr>
      <xdr:spPr>
        <a:xfrm>
          <a:off x="4219575" y="13135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177" name="フローチャート: 判断 176">
          <a:extLst>
            <a:ext uri="{FF2B5EF4-FFF2-40B4-BE49-F238E27FC236}">
              <a16:creationId xmlns:a16="http://schemas.microsoft.com/office/drawing/2014/main" id="{F3C50C65-668E-4DB8-AFE9-8522AE6AFA0B}"/>
            </a:ext>
          </a:extLst>
        </xdr:cNvPr>
        <xdr:cNvSpPr/>
      </xdr:nvSpPr>
      <xdr:spPr>
        <a:xfrm>
          <a:off x="4124325" y="132746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178" name="フローチャート: 判断 177">
          <a:extLst>
            <a:ext uri="{FF2B5EF4-FFF2-40B4-BE49-F238E27FC236}">
              <a16:creationId xmlns:a16="http://schemas.microsoft.com/office/drawing/2014/main" id="{8BB85FEF-256C-473B-A99F-E9C08F5511CA}"/>
            </a:ext>
          </a:extLst>
        </xdr:cNvPr>
        <xdr:cNvSpPr/>
      </xdr:nvSpPr>
      <xdr:spPr>
        <a:xfrm>
          <a:off x="3381375" y="132772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79" name="フローチャート: 判断 178">
          <a:extLst>
            <a:ext uri="{FF2B5EF4-FFF2-40B4-BE49-F238E27FC236}">
              <a16:creationId xmlns:a16="http://schemas.microsoft.com/office/drawing/2014/main" id="{45347189-5280-4F3D-9247-8AD6387D8BBB}"/>
            </a:ext>
          </a:extLst>
        </xdr:cNvPr>
        <xdr:cNvSpPr/>
      </xdr:nvSpPr>
      <xdr:spPr>
        <a:xfrm>
          <a:off x="2571750" y="1324991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180" name="フローチャート: 判断 179">
          <a:extLst>
            <a:ext uri="{FF2B5EF4-FFF2-40B4-BE49-F238E27FC236}">
              <a16:creationId xmlns:a16="http://schemas.microsoft.com/office/drawing/2014/main" id="{F169BD0D-4CFE-4511-81AD-E4C94526865E}"/>
            </a:ext>
          </a:extLst>
        </xdr:cNvPr>
        <xdr:cNvSpPr/>
      </xdr:nvSpPr>
      <xdr:spPr>
        <a:xfrm>
          <a:off x="1781175" y="132581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181" name="フローチャート: 判断 180">
          <a:extLst>
            <a:ext uri="{FF2B5EF4-FFF2-40B4-BE49-F238E27FC236}">
              <a16:creationId xmlns:a16="http://schemas.microsoft.com/office/drawing/2014/main" id="{31165FBF-5036-4D69-8B7A-841B3BB24CCE}"/>
            </a:ext>
          </a:extLst>
        </xdr:cNvPr>
        <xdr:cNvSpPr/>
      </xdr:nvSpPr>
      <xdr:spPr>
        <a:xfrm>
          <a:off x="981075" y="132391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7FBCC49D-81A1-400F-8B49-D55AD1C882F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5E90E939-D180-480D-BD08-A1409B6716F9}"/>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2887CCF6-2241-47C5-BF07-06452A602CE0}"/>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2D1084BF-CCCD-475A-82A2-92F25591AD5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119ED0BE-16CC-4BB0-A1E9-4A71E667952C}"/>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187" name="楕円 186">
          <a:extLst>
            <a:ext uri="{FF2B5EF4-FFF2-40B4-BE49-F238E27FC236}">
              <a16:creationId xmlns:a16="http://schemas.microsoft.com/office/drawing/2014/main" id="{D677ECDB-E798-440B-B2A6-36F2477291DC}"/>
            </a:ext>
          </a:extLst>
        </xdr:cNvPr>
        <xdr:cNvSpPr/>
      </xdr:nvSpPr>
      <xdr:spPr>
        <a:xfrm>
          <a:off x="4124325" y="134289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188" name="【公営住宅】&#10;有形固定資産減価償却率該当値テキスト">
          <a:extLst>
            <a:ext uri="{FF2B5EF4-FFF2-40B4-BE49-F238E27FC236}">
              <a16:creationId xmlns:a16="http://schemas.microsoft.com/office/drawing/2014/main" id="{977BE59F-170B-4A42-A16D-8A7427A741A3}"/>
            </a:ext>
          </a:extLst>
        </xdr:cNvPr>
        <xdr:cNvSpPr txBox="1"/>
      </xdr:nvSpPr>
      <xdr:spPr>
        <a:xfrm>
          <a:off x="4219575"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189" name="楕円 188">
          <a:extLst>
            <a:ext uri="{FF2B5EF4-FFF2-40B4-BE49-F238E27FC236}">
              <a16:creationId xmlns:a16="http://schemas.microsoft.com/office/drawing/2014/main" id="{4B426366-81F0-4719-9F9D-35CF97106236}"/>
            </a:ext>
          </a:extLst>
        </xdr:cNvPr>
        <xdr:cNvSpPr/>
      </xdr:nvSpPr>
      <xdr:spPr>
        <a:xfrm>
          <a:off x="3381375" y="129908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83</xdr:row>
      <xdr:rowOff>30480</xdr:rowOff>
    </xdr:to>
    <xdr:cxnSp macro="">
      <xdr:nvCxnSpPr>
        <xdr:cNvPr id="190" name="直線コネクタ 189">
          <a:extLst>
            <a:ext uri="{FF2B5EF4-FFF2-40B4-BE49-F238E27FC236}">
              <a16:creationId xmlns:a16="http://schemas.microsoft.com/office/drawing/2014/main" id="{C3E8DE31-4601-438B-81D2-95B6AC253A4F}"/>
            </a:ext>
          </a:extLst>
        </xdr:cNvPr>
        <xdr:cNvCxnSpPr/>
      </xdr:nvCxnSpPr>
      <xdr:spPr>
        <a:xfrm>
          <a:off x="3429000" y="13038455"/>
          <a:ext cx="75247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191" name="n_1aveValue【公営住宅】&#10;有形固定資産減価償却率">
          <a:extLst>
            <a:ext uri="{FF2B5EF4-FFF2-40B4-BE49-F238E27FC236}">
              <a16:creationId xmlns:a16="http://schemas.microsoft.com/office/drawing/2014/main" id="{AECABCDD-556D-4BE0-A31E-BE4ACAB15A07}"/>
            </a:ext>
          </a:extLst>
        </xdr:cNvPr>
        <xdr:cNvSpPr txBox="1"/>
      </xdr:nvSpPr>
      <xdr:spPr>
        <a:xfrm>
          <a:off x="32391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192" name="n_2aveValue【公営住宅】&#10;有形固定資産減価償却率">
          <a:extLst>
            <a:ext uri="{FF2B5EF4-FFF2-40B4-BE49-F238E27FC236}">
              <a16:creationId xmlns:a16="http://schemas.microsoft.com/office/drawing/2014/main" id="{C79B649B-4984-4055-8F99-FBCCF719AADC}"/>
            </a:ext>
          </a:extLst>
        </xdr:cNvPr>
        <xdr:cNvSpPr txBox="1"/>
      </xdr:nvSpPr>
      <xdr:spPr>
        <a:xfrm>
          <a:off x="2439044"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193" name="n_3aveValue【公営住宅】&#10;有形固定資産減価償却率">
          <a:extLst>
            <a:ext uri="{FF2B5EF4-FFF2-40B4-BE49-F238E27FC236}">
              <a16:creationId xmlns:a16="http://schemas.microsoft.com/office/drawing/2014/main" id="{DB12BA62-A417-4058-AF9B-27363C92312A}"/>
            </a:ext>
          </a:extLst>
        </xdr:cNvPr>
        <xdr:cNvSpPr txBox="1"/>
      </xdr:nvSpPr>
      <xdr:spPr>
        <a:xfrm>
          <a:off x="1648469" y="1304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194" name="n_4aveValue【公営住宅】&#10;有形固定資産減価償却率">
          <a:extLst>
            <a:ext uri="{FF2B5EF4-FFF2-40B4-BE49-F238E27FC236}">
              <a16:creationId xmlns:a16="http://schemas.microsoft.com/office/drawing/2014/main" id="{DC01B886-1124-487B-B6D0-39B8D5997667}"/>
            </a:ext>
          </a:extLst>
        </xdr:cNvPr>
        <xdr:cNvSpPr txBox="1"/>
      </xdr:nvSpPr>
      <xdr:spPr>
        <a:xfrm>
          <a:off x="848369" y="1302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195" name="n_1mainValue【公営住宅】&#10;有形固定資産減価償却率">
          <a:extLst>
            <a:ext uri="{FF2B5EF4-FFF2-40B4-BE49-F238E27FC236}">
              <a16:creationId xmlns:a16="http://schemas.microsoft.com/office/drawing/2014/main" id="{524607A5-25BE-43A5-989D-8267B85A872E}"/>
            </a:ext>
          </a:extLst>
        </xdr:cNvPr>
        <xdr:cNvSpPr txBox="1"/>
      </xdr:nvSpPr>
      <xdr:spPr>
        <a:xfrm>
          <a:off x="3239144" y="1278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6" name="正方形/長方形 195">
          <a:extLst>
            <a:ext uri="{FF2B5EF4-FFF2-40B4-BE49-F238E27FC236}">
              <a16:creationId xmlns:a16="http://schemas.microsoft.com/office/drawing/2014/main" id="{6297FE52-9F15-4024-810F-E7DC33F6ABC3}"/>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7" name="正方形/長方形 196">
          <a:extLst>
            <a:ext uri="{FF2B5EF4-FFF2-40B4-BE49-F238E27FC236}">
              <a16:creationId xmlns:a16="http://schemas.microsoft.com/office/drawing/2014/main" id="{15FA9220-B8BC-4458-85CF-C6D1F9C77B8B}"/>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8" name="正方形/長方形 197">
          <a:extLst>
            <a:ext uri="{FF2B5EF4-FFF2-40B4-BE49-F238E27FC236}">
              <a16:creationId xmlns:a16="http://schemas.microsoft.com/office/drawing/2014/main" id="{979AFF43-0E52-40C4-BC51-002026D92B20}"/>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9" name="正方形/長方形 198">
          <a:extLst>
            <a:ext uri="{FF2B5EF4-FFF2-40B4-BE49-F238E27FC236}">
              <a16:creationId xmlns:a16="http://schemas.microsoft.com/office/drawing/2014/main" id="{CFDD4D74-5874-4852-BA97-71F61E74BBF6}"/>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0" name="正方形/長方形 199">
          <a:extLst>
            <a:ext uri="{FF2B5EF4-FFF2-40B4-BE49-F238E27FC236}">
              <a16:creationId xmlns:a16="http://schemas.microsoft.com/office/drawing/2014/main" id="{0095A4CA-349D-4D6F-86BE-58D9830A4DBC}"/>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1" name="正方形/長方形 200">
          <a:extLst>
            <a:ext uri="{FF2B5EF4-FFF2-40B4-BE49-F238E27FC236}">
              <a16:creationId xmlns:a16="http://schemas.microsoft.com/office/drawing/2014/main" id="{495B0EE3-1B91-4A98-8EF2-96404867E94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2" name="正方形/長方形 201">
          <a:extLst>
            <a:ext uri="{FF2B5EF4-FFF2-40B4-BE49-F238E27FC236}">
              <a16:creationId xmlns:a16="http://schemas.microsoft.com/office/drawing/2014/main" id="{D3586049-DFD1-4559-84DF-A6ACDBD127F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3" name="正方形/長方形 202">
          <a:extLst>
            <a:ext uri="{FF2B5EF4-FFF2-40B4-BE49-F238E27FC236}">
              <a16:creationId xmlns:a16="http://schemas.microsoft.com/office/drawing/2014/main" id="{D817560C-4B5F-4AE7-AD44-1FF6C96154B0}"/>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4" name="テキスト ボックス 203">
          <a:extLst>
            <a:ext uri="{FF2B5EF4-FFF2-40B4-BE49-F238E27FC236}">
              <a16:creationId xmlns:a16="http://schemas.microsoft.com/office/drawing/2014/main" id="{91571E19-EBDD-411B-8CB9-FE0C364A9AC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5" name="直線コネクタ 204">
          <a:extLst>
            <a:ext uri="{FF2B5EF4-FFF2-40B4-BE49-F238E27FC236}">
              <a16:creationId xmlns:a16="http://schemas.microsoft.com/office/drawing/2014/main" id="{160C10D5-CA20-4B3E-ACD5-70D3A4998170}"/>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6" name="直線コネクタ 205">
          <a:extLst>
            <a:ext uri="{FF2B5EF4-FFF2-40B4-BE49-F238E27FC236}">
              <a16:creationId xmlns:a16="http://schemas.microsoft.com/office/drawing/2014/main" id="{F4DB7F1B-4411-48BA-9546-6FC3A1E78FD8}"/>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7" name="テキスト ボックス 206">
          <a:extLst>
            <a:ext uri="{FF2B5EF4-FFF2-40B4-BE49-F238E27FC236}">
              <a16:creationId xmlns:a16="http://schemas.microsoft.com/office/drawing/2014/main" id="{A5FD1CD2-0DCA-4493-B8F9-2197F7A29301}"/>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8" name="直線コネクタ 207">
          <a:extLst>
            <a:ext uri="{FF2B5EF4-FFF2-40B4-BE49-F238E27FC236}">
              <a16:creationId xmlns:a16="http://schemas.microsoft.com/office/drawing/2014/main" id="{A59C67B4-2295-4CC2-8DE2-C6A92B8E8A17}"/>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9" name="テキスト ボックス 208">
          <a:extLst>
            <a:ext uri="{FF2B5EF4-FFF2-40B4-BE49-F238E27FC236}">
              <a16:creationId xmlns:a16="http://schemas.microsoft.com/office/drawing/2014/main" id="{970F5153-A5BD-4979-ADE0-DF28F2069DAC}"/>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0" name="直線コネクタ 209">
          <a:extLst>
            <a:ext uri="{FF2B5EF4-FFF2-40B4-BE49-F238E27FC236}">
              <a16:creationId xmlns:a16="http://schemas.microsoft.com/office/drawing/2014/main" id="{498A636A-1F0C-430E-9508-A42A00004D9E}"/>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1" name="テキスト ボックス 210">
          <a:extLst>
            <a:ext uri="{FF2B5EF4-FFF2-40B4-BE49-F238E27FC236}">
              <a16:creationId xmlns:a16="http://schemas.microsoft.com/office/drawing/2014/main" id="{693F71B1-C4D8-469F-B32A-83E05EA1E40A}"/>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2" name="直線コネクタ 211">
          <a:extLst>
            <a:ext uri="{FF2B5EF4-FFF2-40B4-BE49-F238E27FC236}">
              <a16:creationId xmlns:a16="http://schemas.microsoft.com/office/drawing/2014/main" id="{C6C1B108-9F84-4948-B180-658B4FC88AF0}"/>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3" name="テキスト ボックス 212">
          <a:extLst>
            <a:ext uri="{FF2B5EF4-FFF2-40B4-BE49-F238E27FC236}">
              <a16:creationId xmlns:a16="http://schemas.microsoft.com/office/drawing/2014/main" id="{C9D7E411-DD82-4019-A96F-703B360779FC}"/>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4" name="直線コネクタ 213">
          <a:extLst>
            <a:ext uri="{FF2B5EF4-FFF2-40B4-BE49-F238E27FC236}">
              <a16:creationId xmlns:a16="http://schemas.microsoft.com/office/drawing/2014/main" id="{ED7E0843-B549-4619-8B3D-54926DA86324}"/>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15" name="テキスト ボックス 214">
          <a:extLst>
            <a:ext uri="{FF2B5EF4-FFF2-40B4-BE49-F238E27FC236}">
              <a16:creationId xmlns:a16="http://schemas.microsoft.com/office/drawing/2014/main" id="{9939A960-4507-4A93-8011-7AE79E05C968}"/>
            </a:ext>
          </a:extLst>
        </xdr:cNvPr>
        <xdr:cNvSpPr txBox="1"/>
      </xdr:nvSpPr>
      <xdr:spPr>
        <a:xfrm>
          <a:off x="5478976" y="127187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6" name="直線コネクタ 215">
          <a:extLst>
            <a:ext uri="{FF2B5EF4-FFF2-40B4-BE49-F238E27FC236}">
              <a16:creationId xmlns:a16="http://schemas.microsoft.com/office/drawing/2014/main" id="{74DC3F14-7716-4839-9162-46DE10DBF357}"/>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17" name="テキスト ボックス 216">
          <a:extLst>
            <a:ext uri="{FF2B5EF4-FFF2-40B4-BE49-F238E27FC236}">
              <a16:creationId xmlns:a16="http://schemas.microsoft.com/office/drawing/2014/main" id="{FC672EFB-F4E9-404A-B205-F4840EC0FC14}"/>
            </a:ext>
          </a:extLst>
        </xdr:cNvPr>
        <xdr:cNvSpPr txBox="1"/>
      </xdr:nvSpPr>
      <xdr:spPr>
        <a:xfrm>
          <a:off x="5478976" y="124112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8451690D-AC45-4065-9D32-386B6B5E403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9" name="テキスト ボックス 218">
          <a:extLst>
            <a:ext uri="{FF2B5EF4-FFF2-40B4-BE49-F238E27FC236}">
              <a16:creationId xmlns:a16="http://schemas.microsoft.com/office/drawing/2014/main" id="{416583E2-BF41-49C2-9379-6F5E79B1B65E}"/>
            </a:ext>
          </a:extLst>
        </xdr:cNvPr>
        <xdr:cNvSpPr txBox="1"/>
      </xdr:nvSpPr>
      <xdr:spPr>
        <a:xfrm>
          <a:off x="5478976" y="12103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公営住宅】&#10;一人当たり面積グラフ枠">
          <a:extLst>
            <a:ext uri="{FF2B5EF4-FFF2-40B4-BE49-F238E27FC236}">
              <a16:creationId xmlns:a16="http://schemas.microsoft.com/office/drawing/2014/main" id="{FD19E1A5-5FF6-4F8F-9E93-B416E33C7832}"/>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221" name="直線コネクタ 220">
          <a:extLst>
            <a:ext uri="{FF2B5EF4-FFF2-40B4-BE49-F238E27FC236}">
              <a16:creationId xmlns:a16="http://schemas.microsoft.com/office/drawing/2014/main" id="{68E59A2F-8A79-4A1A-BA74-94F34BA8E24B}"/>
            </a:ext>
          </a:extLst>
        </xdr:cNvPr>
        <xdr:cNvCxnSpPr/>
      </xdr:nvCxnSpPr>
      <xdr:spPr>
        <a:xfrm flipV="1">
          <a:off x="9429115" y="12571403"/>
          <a:ext cx="0" cy="15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222" name="【公営住宅】&#10;一人当たり面積最小値テキスト">
          <a:extLst>
            <a:ext uri="{FF2B5EF4-FFF2-40B4-BE49-F238E27FC236}">
              <a16:creationId xmlns:a16="http://schemas.microsoft.com/office/drawing/2014/main" id="{36F52531-A4D9-4B1E-91B0-72A11A937426}"/>
            </a:ext>
          </a:extLst>
        </xdr:cNvPr>
        <xdr:cNvSpPr txBox="1"/>
      </xdr:nvSpPr>
      <xdr:spPr>
        <a:xfrm>
          <a:off x="9467850" y="1408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223" name="直線コネクタ 222">
          <a:extLst>
            <a:ext uri="{FF2B5EF4-FFF2-40B4-BE49-F238E27FC236}">
              <a16:creationId xmlns:a16="http://schemas.microsoft.com/office/drawing/2014/main" id="{3C5EC6B5-1903-4BEA-BA7D-F655DB6A6F1B}"/>
            </a:ext>
          </a:extLst>
        </xdr:cNvPr>
        <xdr:cNvCxnSpPr/>
      </xdr:nvCxnSpPr>
      <xdr:spPr>
        <a:xfrm>
          <a:off x="9363075" y="1408023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224" name="【公営住宅】&#10;一人当たり面積最大値テキスト">
          <a:extLst>
            <a:ext uri="{FF2B5EF4-FFF2-40B4-BE49-F238E27FC236}">
              <a16:creationId xmlns:a16="http://schemas.microsoft.com/office/drawing/2014/main" id="{F3899A1D-4449-4B7C-9FF5-E7FABC3DF5B4}"/>
            </a:ext>
          </a:extLst>
        </xdr:cNvPr>
        <xdr:cNvSpPr txBox="1"/>
      </xdr:nvSpPr>
      <xdr:spPr>
        <a:xfrm>
          <a:off x="9467850" y="123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225" name="直線コネクタ 224">
          <a:extLst>
            <a:ext uri="{FF2B5EF4-FFF2-40B4-BE49-F238E27FC236}">
              <a16:creationId xmlns:a16="http://schemas.microsoft.com/office/drawing/2014/main" id="{A3EBA6A8-3C18-4F68-BA64-382F5902BF33}"/>
            </a:ext>
          </a:extLst>
        </xdr:cNvPr>
        <xdr:cNvCxnSpPr/>
      </xdr:nvCxnSpPr>
      <xdr:spPr>
        <a:xfrm>
          <a:off x="9363075" y="1257140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226" name="【公営住宅】&#10;一人当たり面積平均値テキスト">
          <a:extLst>
            <a:ext uri="{FF2B5EF4-FFF2-40B4-BE49-F238E27FC236}">
              <a16:creationId xmlns:a16="http://schemas.microsoft.com/office/drawing/2014/main" id="{0D53EB07-50A5-45AC-8EA3-849CB18199D3}"/>
            </a:ext>
          </a:extLst>
        </xdr:cNvPr>
        <xdr:cNvSpPr txBox="1"/>
      </xdr:nvSpPr>
      <xdr:spPr>
        <a:xfrm>
          <a:off x="9467850" y="13442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227" name="フローチャート: 判断 226">
          <a:extLst>
            <a:ext uri="{FF2B5EF4-FFF2-40B4-BE49-F238E27FC236}">
              <a16:creationId xmlns:a16="http://schemas.microsoft.com/office/drawing/2014/main" id="{C4FDFB6B-1DD7-41D2-B751-5ED9D5CAD985}"/>
            </a:ext>
          </a:extLst>
        </xdr:cNvPr>
        <xdr:cNvSpPr/>
      </xdr:nvSpPr>
      <xdr:spPr>
        <a:xfrm>
          <a:off x="9401175" y="1358185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228" name="フローチャート: 判断 227">
          <a:extLst>
            <a:ext uri="{FF2B5EF4-FFF2-40B4-BE49-F238E27FC236}">
              <a16:creationId xmlns:a16="http://schemas.microsoft.com/office/drawing/2014/main" id="{DB80CBC5-CFC0-421F-A311-81FC52FA5CAA}"/>
            </a:ext>
          </a:extLst>
        </xdr:cNvPr>
        <xdr:cNvSpPr/>
      </xdr:nvSpPr>
      <xdr:spPr>
        <a:xfrm>
          <a:off x="8639175" y="135517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229" name="フローチャート: 判断 228">
          <a:extLst>
            <a:ext uri="{FF2B5EF4-FFF2-40B4-BE49-F238E27FC236}">
              <a16:creationId xmlns:a16="http://schemas.microsoft.com/office/drawing/2014/main" id="{B57182DB-FB06-45C4-84C0-D637027CA73C}"/>
            </a:ext>
          </a:extLst>
        </xdr:cNvPr>
        <xdr:cNvSpPr/>
      </xdr:nvSpPr>
      <xdr:spPr>
        <a:xfrm>
          <a:off x="7839075" y="135526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230" name="フローチャート: 判断 229">
          <a:extLst>
            <a:ext uri="{FF2B5EF4-FFF2-40B4-BE49-F238E27FC236}">
              <a16:creationId xmlns:a16="http://schemas.microsoft.com/office/drawing/2014/main" id="{996B7251-38B9-4434-BE1C-614CE8570469}"/>
            </a:ext>
          </a:extLst>
        </xdr:cNvPr>
        <xdr:cNvSpPr/>
      </xdr:nvSpPr>
      <xdr:spPr>
        <a:xfrm>
          <a:off x="7029450" y="1358363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231" name="フローチャート: 判断 230">
          <a:extLst>
            <a:ext uri="{FF2B5EF4-FFF2-40B4-BE49-F238E27FC236}">
              <a16:creationId xmlns:a16="http://schemas.microsoft.com/office/drawing/2014/main" id="{91AE8483-C83D-4CC6-9162-F7915E8D32AA}"/>
            </a:ext>
          </a:extLst>
        </xdr:cNvPr>
        <xdr:cNvSpPr/>
      </xdr:nvSpPr>
      <xdr:spPr>
        <a:xfrm>
          <a:off x="6238875" y="135762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F6322BA1-6059-45AB-8185-C1722EEBF67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E32D3EDA-8F54-4DB9-A950-8D0AD4FD094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A9C6AF82-E8E4-4E41-AA30-C34F363A300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F2E0B0DA-93AE-4A72-AA66-0502E6031AC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6EBAD9ED-7D74-485A-BF83-C3D9DF9A9D29}"/>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66331</xdr:rowOff>
    </xdr:from>
    <xdr:to>
      <xdr:col>55</xdr:col>
      <xdr:colOff>50800</xdr:colOff>
      <xdr:row>85</xdr:row>
      <xdr:rowOff>167931</xdr:rowOff>
    </xdr:to>
    <xdr:sp macro="" textlink="">
      <xdr:nvSpPr>
        <xdr:cNvPr id="237" name="楕円 236">
          <a:extLst>
            <a:ext uri="{FF2B5EF4-FFF2-40B4-BE49-F238E27FC236}">
              <a16:creationId xmlns:a16="http://schemas.microsoft.com/office/drawing/2014/main" id="{75517B3C-0701-4F0C-9305-F16D8136C2D1}"/>
            </a:ext>
          </a:extLst>
        </xdr:cNvPr>
        <xdr:cNvSpPr/>
      </xdr:nvSpPr>
      <xdr:spPr>
        <a:xfrm>
          <a:off x="9401175" y="1383313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44758</xdr:rowOff>
    </xdr:from>
    <xdr:ext cx="469744" cy="259045"/>
    <xdr:sp macro="" textlink="">
      <xdr:nvSpPr>
        <xdr:cNvPr id="238" name="【公営住宅】&#10;一人当たり面積該当値テキスト">
          <a:extLst>
            <a:ext uri="{FF2B5EF4-FFF2-40B4-BE49-F238E27FC236}">
              <a16:creationId xmlns:a16="http://schemas.microsoft.com/office/drawing/2014/main" id="{E803AA5F-A986-4500-9F1D-4735527422CB}"/>
            </a:ext>
          </a:extLst>
        </xdr:cNvPr>
        <xdr:cNvSpPr txBox="1"/>
      </xdr:nvSpPr>
      <xdr:spPr>
        <a:xfrm>
          <a:off x="9467850" y="138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58619</xdr:rowOff>
    </xdr:from>
    <xdr:ext cx="469744" cy="259045"/>
    <xdr:sp macro="" textlink="">
      <xdr:nvSpPr>
        <xdr:cNvPr id="239" name="n_1aveValue【公営住宅】&#10;一人当たり面積">
          <a:extLst>
            <a:ext uri="{FF2B5EF4-FFF2-40B4-BE49-F238E27FC236}">
              <a16:creationId xmlns:a16="http://schemas.microsoft.com/office/drawing/2014/main" id="{5FB65F65-041D-4D4F-9C64-66ADF825F03D}"/>
            </a:ext>
          </a:extLst>
        </xdr:cNvPr>
        <xdr:cNvSpPr txBox="1"/>
      </xdr:nvSpPr>
      <xdr:spPr>
        <a:xfrm>
          <a:off x="8458277" y="133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240" name="n_2aveValue【公営住宅】&#10;一人当たり面積">
          <a:extLst>
            <a:ext uri="{FF2B5EF4-FFF2-40B4-BE49-F238E27FC236}">
              <a16:creationId xmlns:a16="http://schemas.microsoft.com/office/drawing/2014/main" id="{6AAC085D-8522-47FD-89E9-DA60EBD7CB65}"/>
            </a:ext>
          </a:extLst>
        </xdr:cNvPr>
        <xdr:cNvSpPr txBox="1"/>
      </xdr:nvSpPr>
      <xdr:spPr>
        <a:xfrm>
          <a:off x="7677227" y="1333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241" name="n_3aveValue【公営住宅】&#10;一人当たり面積">
          <a:extLst>
            <a:ext uri="{FF2B5EF4-FFF2-40B4-BE49-F238E27FC236}">
              <a16:creationId xmlns:a16="http://schemas.microsoft.com/office/drawing/2014/main" id="{E2919EDE-57D5-4736-A654-F3F5FA19077A}"/>
            </a:ext>
          </a:extLst>
        </xdr:cNvPr>
        <xdr:cNvSpPr txBox="1"/>
      </xdr:nvSpPr>
      <xdr:spPr>
        <a:xfrm>
          <a:off x="6867602" y="133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242" name="n_4aveValue【公営住宅】&#10;一人当たり面積">
          <a:extLst>
            <a:ext uri="{FF2B5EF4-FFF2-40B4-BE49-F238E27FC236}">
              <a16:creationId xmlns:a16="http://schemas.microsoft.com/office/drawing/2014/main" id="{CC6F9E25-410B-4CE3-88C5-3C220027C676}"/>
            </a:ext>
          </a:extLst>
        </xdr:cNvPr>
        <xdr:cNvSpPr txBox="1"/>
      </xdr:nvSpPr>
      <xdr:spPr>
        <a:xfrm>
          <a:off x="6067502" y="1336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a:extLst>
            <a:ext uri="{FF2B5EF4-FFF2-40B4-BE49-F238E27FC236}">
              <a16:creationId xmlns:a16="http://schemas.microsoft.com/office/drawing/2014/main" id="{5CF75B0D-0C9F-42BE-9353-EE574277881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a:extLst>
            <a:ext uri="{FF2B5EF4-FFF2-40B4-BE49-F238E27FC236}">
              <a16:creationId xmlns:a16="http://schemas.microsoft.com/office/drawing/2014/main" id="{DCF35B46-0F6E-400B-AA4C-C0AECB0D376A}"/>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a:extLst>
            <a:ext uri="{FF2B5EF4-FFF2-40B4-BE49-F238E27FC236}">
              <a16:creationId xmlns:a16="http://schemas.microsoft.com/office/drawing/2014/main" id="{0E7EA919-E3EB-44F3-B5EF-83FFE9D922A1}"/>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a:extLst>
            <a:ext uri="{FF2B5EF4-FFF2-40B4-BE49-F238E27FC236}">
              <a16:creationId xmlns:a16="http://schemas.microsoft.com/office/drawing/2014/main" id="{7A2790FA-C017-4E63-BB43-3BE10803FED5}"/>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a:extLst>
            <a:ext uri="{FF2B5EF4-FFF2-40B4-BE49-F238E27FC236}">
              <a16:creationId xmlns:a16="http://schemas.microsoft.com/office/drawing/2014/main" id="{E03A88E6-E5A0-4BA5-8392-C51708D13A5C}"/>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a:extLst>
            <a:ext uri="{FF2B5EF4-FFF2-40B4-BE49-F238E27FC236}">
              <a16:creationId xmlns:a16="http://schemas.microsoft.com/office/drawing/2014/main" id="{DDB2E26B-50F6-4FE4-9142-BCA0A46FFD5B}"/>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a:extLst>
            <a:ext uri="{FF2B5EF4-FFF2-40B4-BE49-F238E27FC236}">
              <a16:creationId xmlns:a16="http://schemas.microsoft.com/office/drawing/2014/main" id="{5609C73C-35DF-430B-A1A6-A5476A6FC506}"/>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a:extLst>
            <a:ext uri="{FF2B5EF4-FFF2-40B4-BE49-F238E27FC236}">
              <a16:creationId xmlns:a16="http://schemas.microsoft.com/office/drawing/2014/main" id="{CD4B37EC-C148-4CD2-9605-6D5AE59371A9}"/>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a:extLst>
            <a:ext uri="{FF2B5EF4-FFF2-40B4-BE49-F238E27FC236}">
              <a16:creationId xmlns:a16="http://schemas.microsoft.com/office/drawing/2014/main" id="{48938923-0DFA-44E8-927C-A7E30A56DF14}"/>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a:extLst>
            <a:ext uri="{FF2B5EF4-FFF2-40B4-BE49-F238E27FC236}">
              <a16:creationId xmlns:a16="http://schemas.microsoft.com/office/drawing/2014/main" id="{C8B8D416-6843-4562-BE5E-BEFE824D5DF8}"/>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a:extLst>
            <a:ext uri="{FF2B5EF4-FFF2-40B4-BE49-F238E27FC236}">
              <a16:creationId xmlns:a16="http://schemas.microsoft.com/office/drawing/2014/main" id="{23E6ADA4-A3AF-4104-A149-37709678FB07}"/>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a:extLst>
            <a:ext uri="{FF2B5EF4-FFF2-40B4-BE49-F238E27FC236}">
              <a16:creationId xmlns:a16="http://schemas.microsoft.com/office/drawing/2014/main" id="{6FA38148-3088-4C2A-B257-F9D21B8BFC4A}"/>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a:extLst>
            <a:ext uri="{FF2B5EF4-FFF2-40B4-BE49-F238E27FC236}">
              <a16:creationId xmlns:a16="http://schemas.microsoft.com/office/drawing/2014/main" id="{11413ACE-23D8-4ABF-B6C0-A4FBBB73544E}"/>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a:extLst>
            <a:ext uri="{FF2B5EF4-FFF2-40B4-BE49-F238E27FC236}">
              <a16:creationId xmlns:a16="http://schemas.microsoft.com/office/drawing/2014/main" id="{63338CDE-D923-4320-9950-A2136E95AC8D}"/>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a:extLst>
            <a:ext uri="{FF2B5EF4-FFF2-40B4-BE49-F238E27FC236}">
              <a16:creationId xmlns:a16="http://schemas.microsoft.com/office/drawing/2014/main" id="{E4967133-0800-473C-93C5-B9687C6EF75F}"/>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a:extLst>
            <a:ext uri="{FF2B5EF4-FFF2-40B4-BE49-F238E27FC236}">
              <a16:creationId xmlns:a16="http://schemas.microsoft.com/office/drawing/2014/main" id="{5BEB99B5-C6A3-4ECC-BA8F-73E43529681B}"/>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a:extLst>
            <a:ext uri="{FF2B5EF4-FFF2-40B4-BE49-F238E27FC236}">
              <a16:creationId xmlns:a16="http://schemas.microsoft.com/office/drawing/2014/main" id="{CDE279F5-BAEC-4EF8-A65D-285815D3B73A}"/>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a:extLst>
            <a:ext uri="{FF2B5EF4-FFF2-40B4-BE49-F238E27FC236}">
              <a16:creationId xmlns:a16="http://schemas.microsoft.com/office/drawing/2014/main" id="{620E8958-6346-46C5-8F12-08F0A75950F0}"/>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a:extLst>
            <a:ext uri="{FF2B5EF4-FFF2-40B4-BE49-F238E27FC236}">
              <a16:creationId xmlns:a16="http://schemas.microsoft.com/office/drawing/2014/main" id="{2C607071-3627-4CCD-8DDE-D3C3629BB54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a:extLst>
            <a:ext uri="{FF2B5EF4-FFF2-40B4-BE49-F238E27FC236}">
              <a16:creationId xmlns:a16="http://schemas.microsoft.com/office/drawing/2014/main" id="{E5B26F12-E7A6-4B12-820F-D220F3242D69}"/>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a:extLst>
            <a:ext uri="{FF2B5EF4-FFF2-40B4-BE49-F238E27FC236}">
              <a16:creationId xmlns:a16="http://schemas.microsoft.com/office/drawing/2014/main" id="{5B4DF63E-FC51-4F87-99B0-23BDD1730CAB}"/>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a:extLst>
            <a:ext uri="{FF2B5EF4-FFF2-40B4-BE49-F238E27FC236}">
              <a16:creationId xmlns:a16="http://schemas.microsoft.com/office/drawing/2014/main" id="{7B48C9E3-C0EC-408E-895C-473C77136167}"/>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a:extLst>
            <a:ext uri="{FF2B5EF4-FFF2-40B4-BE49-F238E27FC236}">
              <a16:creationId xmlns:a16="http://schemas.microsoft.com/office/drawing/2014/main" id="{F7AAC196-0174-4E02-88EF-1686E24F2D99}"/>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a:extLst>
            <a:ext uri="{FF2B5EF4-FFF2-40B4-BE49-F238E27FC236}">
              <a16:creationId xmlns:a16="http://schemas.microsoft.com/office/drawing/2014/main" id="{5127E386-4F3A-4211-8CFA-B788A303B226}"/>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7" name="テキスト ボックス 266">
          <a:extLst>
            <a:ext uri="{FF2B5EF4-FFF2-40B4-BE49-F238E27FC236}">
              <a16:creationId xmlns:a16="http://schemas.microsoft.com/office/drawing/2014/main" id="{DE1A2538-8D7D-4636-9A72-B2CF77C731A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8" name="直線コネクタ 267">
          <a:extLst>
            <a:ext uri="{FF2B5EF4-FFF2-40B4-BE49-F238E27FC236}">
              <a16:creationId xmlns:a16="http://schemas.microsoft.com/office/drawing/2014/main" id="{81BA8A5D-2021-455A-B41B-58EDC65DD531}"/>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9" name="テキスト ボックス 268">
          <a:extLst>
            <a:ext uri="{FF2B5EF4-FFF2-40B4-BE49-F238E27FC236}">
              <a16:creationId xmlns:a16="http://schemas.microsoft.com/office/drawing/2014/main" id="{4A466569-7063-4845-BEAE-FA6B129E3F63}"/>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0" name="直線コネクタ 269">
          <a:extLst>
            <a:ext uri="{FF2B5EF4-FFF2-40B4-BE49-F238E27FC236}">
              <a16:creationId xmlns:a16="http://schemas.microsoft.com/office/drawing/2014/main" id="{1D23B2F6-A52C-42FC-A2AA-1A59D6C56C54}"/>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1" name="テキスト ボックス 270">
          <a:extLst>
            <a:ext uri="{FF2B5EF4-FFF2-40B4-BE49-F238E27FC236}">
              <a16:creationId xmlns:a16="http://schemas.microsoft.com/office/drawing/2014/main" id="{51B8C8BA-F0D7-4E84-AF00-3FE6753716B1}"/>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2" name="直線コネクタ 271">
          <a:extLst>
            <a:ext uri="{FF2B5EF4-FFF2-40B4-BE49-F238E27FC236}">
              <a16:creationId xmlns:a16="http://schemas.microsoft.com/office/drawing/2014/main" id="{1AE6A5A4-CF8D-45EA-B5C3-CB5C70547684}"/>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3" name="テキスト ボックス 272">
          <a:extLst>
            <a:ext uri="{FF2B5EF4-FFF2-40B4-BE49-F238E27FC236}">
              <a16:creationId xmlns:a16="http://schemas.microsoft.com/office/drawing/2014/main" id="{46C15AFE-07B2-42EE-9FA3-96A65B0B396C}"/>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4" name="直線コネクタ 273">
          <a:extLst>
            <a:ext uri="{FF2B5EF4-FFF2-40B4-BE49-F238E27FC236}">
              <a16:creationId xmlns:a16="http://schemas.microsoft.com/office/drawing/2014/main" id="{3E0CDEB0-CBD3-4902-AA0F-40813F3845ED}"/>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5" name="テキスト ボックス 274">
          <a:extLst>
            <a:ext uri="{FF2B5EF4-FFF2-40B4-BE49-F238E27FC236}">
              <a16:creationId xmlns:a16="http://schemas.microsoft.com/office/drawing/2014/main" id="{E8A3322B-E105-4B78-8F5A-FCB4D5346F93}"/>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6" name="直線コネクタ 275">
          <a:extLst>
            <a:ext uri="{FF2B5EF4-FFF2-40B4-BE49-F238E27FC236}">
              <a16:creationId xmlns:a16="http://schemas.microsoft.com/office/drawing/2014/main" id="{B5891445-CD0B-4E7E-9985-A2594F33B83D}"/>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7" name="テキスト ボックス 276">
          <a:extLst>
            <a:ext uri="{FF2B5EF4-FFF2-40B4-BE49-F238E27FC236}">
              <a16:creationId xmlns:a16="http://schemas.microsoft.com/office/drawing/2014/main" id="{20C76CC4-D0FC-416D-B25B-58FD3FC9F8BD}"/>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8" name="直線コネクタ 277">
          <a:extLst>
            <a:ext uri="{FF2B5EF4-FFF2-40B4-BE49-F238E27FC236}">
              <a16:creationId xmlns:a16="http://schemas.microsoft.com/office/drawing/2014/main" id="{21E37F18-D98C-468D-AA08-3A112EF43F3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9" name="テキスト ボックス 278">
          <a:extLst>
            <a:ext uri="{FF2B5EF4-FFF2-40B4-BE49-F238E27FC236}">
              <a16:creationId xmlns:a16="http://schemas.microsoft.com/office/drawing/2014/main" id="{45D855A0-427A-4370-A3C4-32350C9C0DE5}"/>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0" name="直線コネクタ 279">
          <a:extLst>
            <a:ext uri="{FF2B5EF4-FFF2-40B4-BE49-F238E27FC236}">
              <a16:creationId xmlns:a16="http://schemas.microsoft.com/office/drawing/2014/main" id="{8601E29C-A050-46D5-A8AB-49BF451DC614}"/>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1" name="テキスト ボックス 280">
          <a:extLst>
            <a:ext uri="{FF2B5EF4-FFF2-40B4-BE49-F238E27FC236}">
              <a16:creationId xmlns:a16="http://schemas.microsoft.com/office/drawing/2014/main" id="{B324A392-A181-4383-8D92-ACA39FA9CBA1}"/>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2" name="直線コネクタ 281">
          <a:extLst>
            <a:ext uri="{FF2B5EF4-FFF2-40B4-BE49-F238E27FC236}">
              <a16:creationId xmlns:a16="http://schemas.microsoft.com/office/drawing/2014/main" id="{D4150C42-16A1-465E-8377-B9DE1E0B6EE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認定こども園・幼稚園・保育所】&#10;有形固定資産減価償却率グラフ枠">
          <a:extLst>
            <a:ext uri="{FF2B5EF4-FFF2-40B4-BE49-F238E27FC236}">
              <a16:creationId xmlns:a16="http://schemas.microsoft.com/office/drawing/2014/main" id="{FF4FAB02-5323-4F00-9B14-21EA3F1C3D23}"/>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284" name="直線コネクタ 283">
          <a:extLst>
            <a:ext uri="{FF2B5EF4-FFF2-40B4-BE49-F238E27FC236}">
              <a16:creationId xmlns:a16="http://schemas.microsoft.com/office/drawing/2014/main" id="{169F170A-2646-426D-B3C0-AE9F2BC90BA3}"/>
            </a:ext>
          </a:extLst>
        </xdr:cNvPr>
        <xdr:cNvCxnSpPr/>
      </xdr:nvCxnSpPr>
      <xdr:spPr>
        <a:xfrm flipV="1">
          <a:off x="14696439" y="5421358"/>
          <a:ext cx="0" cy="1472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85" name="【認定こども園・幼稚園・保育所】&#10;有形固定資産減価償却率最小値テキスト">
          <a:extLst>
            <a:ext uri="{FF2B5EF4-FFF2-40B4-BE49-F238E27FC236}">
              <a16:creationId xmlns:a16="http://schemas.microsoft.com/office/drawing/2014/main" id="{43C1E88F-8B2F-4ACA-856E-29B1AD9F5849}"/>
            </a:ext>
          </a:extLst>
        </xdr:cNvPr>
        <xdr:cNvSpPr txBox="1"/>
      </xdr:nvSpPr>
      <xdr:spPr>
        <a:xfrm>
          <a:off x="14735175" y="689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86" name="直線コネクタ 285">
          <a:extLst>
            <a:ext uri="{FF2B5EF4-FFF2-40B4-BE49-F238E27FC236}">
              <a16:creationId xmlns:a16="http://schemas.microsoft.com/office/drawing/2014/main" id="{DD2A29FF-AE76-47A2-83FA-2ECC93CF380A}"/>
            </a:ext>
          </a:extLst>
        </xdr:cNvPr>
        <xdr:cNvCxnSpPr/>
      </xdr:nvCxnSpPr>
      <xdr:spPr>
        <a:xfrm>
          <a:off x="14611350" y="6893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287" name="【認定こども園・幼稚園・保育所】&#10;有形固定資産減価償却率最大値テキスト">
          <a:extLst>
            <a:ext uri="{FF2B5EF4-FFF2-40B4-BE49-F238E27FC236}">
              <a16:creationId xmlns:a16="http://schemas.microsoft.com/office/drawing/2014/main" id="{CE86E9AE-A97C-4586-B681-0DDE296333E4}"/>
            </a:ext>
          </a:extLst>
        </xdr:cNvPr>
        <xdr:cNvSpPr txBox="1"/>
      </xdr:nvSpPr>
      <xdr:spPr>
        <a:xfrm>
          <a:off x="14735175" y="5209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288" name="直線コネクタ 287">
          <a:extLst>
            <a:ext uri="{FF2B5EF4-FFF2-40B4-BE49-F238E27FC236}">
              <a16:creationId xmlns:a16="http://schemas.microsoft.com/office/drawing/2014/main" id="{8B4D4C5A-C6B3-4260-BA6D-9CD5CE33C1CF}"/>
            </a:ext>
          </a:extLst>
        </xdr:cNvPr>
        <xdr:cNvCxnSpPr/>
      </xdr:nvCxnSpPr>
      <xdr:spPr>
        <a:xfrm>
          <a:off x="14611350" y="54213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289" name="【認定こども園・幼稚園・保育所】&#10;有形固定資産減価償却率平均値テキスト">
          <a:extLst>
            <a:ext uri="{FF2B5EF4-FFF2-40B4-BE49-F238E27FC236}">
              <a16:creationId xmlns:a16="http://schemas.microsoft.com/office/drawing/2014/main" id="{25191BCE-AAAC-4170-A286-80A07EE044FA}"/>
            </a:ext>
          </a:extLst>
        </xdr:cNvPr>
        <xdr:cNvSpPr txBox="1"/>
      </xdr:nvSpPr>
      <xdr:spPr>
        <a:xfrm>
          <a:off x="14735175" y="5970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290" name="フローチャート: 判断 289">
          <a:extLst>
            <a:ext uri="{FF2B5EF4-FFF2-40B4-BE49-F238E27FC236}">
              <a16:creationId xmlns:a16="http://schemas.microsoft.com/office/drawing/2014/main" id="{076A42AA-6EF8-480F-9A4B-F1A91DFE8372}"/>
            </a:ext>
          </a:extLst>
        </xdr:cNvPr>
        <xdr:cNvSpPr/>
      </xdr:nvSpPr>
      <xdr:spPr>
        <a:xfrm>
          <a:off x="14649450" y="6116139"/>
          <a:ext cx="95250" cy="857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291" name="フローチャート: 判断 290">
          <a:extLst>
            <a:ext uri="{FF2B5EF4-FFF2-40B4-BE49-F238E27FC236}">
              <a16:creationId xmlns:a16="http://schemas.microsoft.com/office/drawing/2014/main" id="{5FD0231D-9B20-45D3-999D-E9C15070C026}"/>
            </a:ext>
          </a:extLst>
        </xdr:cNvPr>
        <xdr:cNvSpPr/>
      </xdr:nvSpPr>
      <xdr:spPr>
        <a:xfrm>
          <a:off x="13887450" y="609654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292" name="フローチャート: 判断 291">
          <a:extLst>
            <a:ext uri="{FF2B5EF4-FFF2-40B4-BE49-F238E27FC236}">
              <a16:creationId xmlns:a16="http://schemas.microsoft.com/office/drawing/2014/main" id="{4FEE777A-0FB8-4C94-9359-C47D44AE343A}"/>
            </a:ext>
          </a:extLst>
        </xdr:cNvPr>
        <xdr:cNvSpPr/>
      </xdr:nvSpPr>
      <xdr:spPr>
        <a:xfrm>
          <a:off x="13096875" y="6132467"/>
          <a:ext cx="95250"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293" name="フローチャート: 判断 292">
          <a:extLst>
            <a:ext uri="{FF2B5EF4-FFF2-40B4-BE49-F238E27FC236}">
              <a16:creationId xmlns:a16="http://schemas.microsoft.com/office/drawing/2014/main" id="{8209A86E-33CB-4D4B-99F1-81FD33F0F768}"/>
            </a:ext>
          </a:extLst>
        </xdr:cNvPr>
        <xdr:cNvSpPr/>
      </xdr:nvSpPr>
      <xdr:spPr>
        <a:xfrm>
          <a:off x="12296775" y="61260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294" name="フローチャート: 判断 293">
          <a:extLst>
            <a:ext uri="{FF2B5EF4-FFF2-40B4-BE49-F238E27FC236}">
              <a16:creationId xmlns:a16="http://schemas.microsoft.com/office/drawing/2014/main" id="{7A6E7802-84E7-49C7-9C7D-5EEC67EFB426}"/>
            </a:ext>
          </a:extLst>
        </xdr:cNvPr>
        <xdr:cNvSpPr/>
      </xdr:nvSpPr>
      <xdr:spPr>
        <a:xfrm>
          <a:off x="11487150" y="6152061"/>
          <a:ext cx="104775"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2A4CA3A9-F2ED-4BDD-B84C-55DB804415E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9457E835-5301-4D82-9972-F16CED2731B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015B7A27-1924-4C9A-85AB-3D4AE46A7BBA}"/>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930C4D03-3A4B-46B7-8AAA-DF23665049C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B07BD1A9-9D24-4099-B5A8-051DD8418BD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87449</xdr:rowOff>
    </xdr:from>
    <xdr:to>
      <xdr:col>85</xdr:col>
      <xdr:colOff>177800</xdr:colOff>
      <xdr:row>41</xdr:row>
      <xdr:rowOff>17599</xdr:rowOff>
    </xdr:to>
    <xdr:sp macro="" textlink="">
      <xdr:nvSpPr>
        <xdr:cNvPr id="300" name="楕円 299">
          <a:extLst>
            <a:ext uri="{FF2B5EF4-FFF2-40B4-BE49-F238E27FC236}">
              <a16:creationId xmlns:a16="http://schemas.microsoft.com/office/drawing/2014/main" id="{17D1219E-D3A2-4F1E-B542-AB0F5C0DAF67}"/>
            </a:ext>
          </a:extLst>
        </xdr:cNvPr>
        <xdr:cNvSpPr/>
      </xdr:nvSpPr>
      <xdr:spPr>
        <a:xfrm>
          <a:off x="14649450" y="65612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65876</xdr:rowOff>
    </xdr:from>
    <xdr:ext cx="405111" cy="259045"/>
    <xdr:sp macro="" textlink="">
      <xdr:nvSpPr>
        <xdr:cNvPr id="301" name="【認定こども園・幼稚園・保育所】&#10;有形固定資産減価償却率該当値テキスト">
          <a:extLst>
            <a:ext uri="{FF2B5EF4-FFF2-40B4-BE49-F238E27FC236}">
              <a16:creationId xmlns:a16="http://schemas.microsoft.com/office/drawing/2014/main" id="{2429273B-EB42-4809-A0BD-2D798EAD32E1}"/>
            </a:ext>
          </a:extLst>
        </xdr:cNvPr>
        <xdr:cNvSpPr txBox="1"/>
      </xdr:nvSpPr>
      <xdr:spPr>
        <a:xfrm>
          <a:off x="14735175" y="654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51526</xdr:rowOff>
    </xdr:from>
    <xdr:to>
      <xdr:col>81</xdr:col>
      <xdr:colOff>101600</xdr:colOff>
      <xdr:row>40</xdr:row>
      <xdr:rowOff>153126</xdr:rowOff>
    </xdr:to>
    <xdr:sp macro="" textlink="">
      <xdr:nvSpPr>
        <xdr:cNvPr id="302" name="楕円 301">
          <a:extLst>
            <a:ext uri="{FF2B5EF4-FFF2-40B4-BE49-F238E27FC236}">
              <a16:creationId xmlns:a16="http://schemas.microsoft.com/office/drawing/2014/main" id="{4233DE45-79DD-4512-B1D1-D212A67C12A1}"/>
            </a:ext>
          </a:extLst>
        </xdr:cNvPr>
        <xdr:cNvSpPr/>
      </xdr:nvSpPr>
      <xdr:spPr>
        <a:xfrm>
          <a:off x="13887450" y="65253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102326</xdr:rowOff>
    </xdr:from>
    <xdr:to>
      <xdr:col>85</xdr:col>
      <xdr:colOff>127000</xdr:colOff>
      <xdr:row>40</xdr:row>
      <xdr:rowOff>138249</xdr:rowOff>
    </xdr:to>
    <xdr:cxnSp macro="">
      <xdr:nvCxnSpPr>
        <xdr:cNvPr id="303" name="直線コネクタ 302">
          <a:extLst>
            <a:ext uri="{FF2B5EF4-FFF2-40B4-BE49-F238E27FC236}">
              <a16:creationId xmlns:a16="http://schemas.microsoft.com/office/drawing/2014/main" id="{FAFB5DB5-9A67-4685-8EEB-3F15BE97EA29}"/>
            </a:ext>
          </a:extLst>
        </xdr:cNvPr>
        <xdr:cNvCxnSpPr/>
      </xdr:nvCxnSpPr>
      <xdr:spPr>
        <a:xfrm>
          <a:off x="13935075" y="6582501"/>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304" name="n_1aveValue【認定こども園・幼稚園・保育所】&#10;有形固定資産減価償却率">
          <a:extLst>
            <a:ext uri="{FF2B5EF4-FFF2-40B4-BE49-F238E27FC236}">
              <a16:creationId xmlns:a16="http://schemas.microsoft.com/office/drawing/2014/main" id="{A74DEF15-120D-4052-9790-E3E31FA2466A}"/>
            </a:ext>
          </a:extLst>
        </xdr:cNvPr>
        <xdr:cNvSpPr txBox="1"/>
      </xdr:nvSpPr>
      <xdr:spPr>
        <a:xfrm>
          <a:off x="13745219" y="5874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05" name="n_2aveValue【認定こども園・幼稚園・保育所】&#10;有形固定資産減価償却率">
          <a:extLst>
            <a:ext uri="{FF2B5EF4-FFF2-40B4-BE49-F238E27FC236}">
              <a16:creationId xmlns:a16="http://schemas.microsoft.com/office/drawing/2014/main" id="{F9A0728E-0C71-4449-BCE6-A0941E6EA7D6}"/>
            </a:ext>
          </a:extLst>
        </xdr:cNvPr>
        <xdr:cNvSpPr txBox="1"/>
      </xdr:nvSpPr>
      <xdr:spPr>
        <a:xfrm>
          <a:off x="12964169" y="591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306" name="n_3aveValue【認定こども園・幼稚園・保育所】&#10;有形固定資産減価償却率">
          <a:extLst>
            <a:ext uri="{FF2B5EF4-FFF2-40B4-BE49-F238E27FC236}">
              <a16:creationId xmlns:a16="http://schemas.microsoft.com/office/drawing/2014/main" id="{88B64F7F-C490-452C-B28E-F9C3C9B79772}"/>
            </a:ext>
          </a:extLst>
        </xdr:cNvPr>
        <xdr:cNvSpPr txBox="1"/>
      </xdr:nvSpPr>
      <xdr:spPr>
        <a:xfrm>
          <a:off x="12164069" y="5913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307" name="n_4aveValue【認定こども園・幼稚園・保育所】&#10;有形固定資産減価償却率">
          <a:extLst>
            <a:ext uri="{FF2B5EF4-FFF2-40B4-BE49-F238E27FC236}">
              <a16:creationId xmlns:a16="http://schemas.microsoft.com/office/drawing/2014/main" id="{66E09F3D-BB9B-41E1-919B-42F79219002F}"/>
            </a:ext>
          </a:extLst>
        </xdr:cNvPr>
        <xdr:cNvSpPr txBox="1"/>
      </xdr:nvSpPr>
      <xdr:spPr>
        <a:xfrm>
          <a:off x="11354444" y="59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144253</xdr:rowOff>
    </xdr:from>
    <xdr:ext cx="405111" cy="259045"/>
    <xdr:sp macro="" textlink="">
      <xdr:nvSpPr>
        <xdr:cNvPr id="308" name="n_1mainValue【認定こども園・幼稚園・保育所】&#10;有形固定資産減価償却率">
          <a:extLst>
            <a:ext uri="{FF2B5EF4-FFF2-40B4-BE49-F238E27FC236}">
              <a16:creationId xmlns:a16="http://schemas.microsoft.com/office/drawing/2014/main" id="{16BC7322-101C-410F-AF8A-57E462C78527}"/>
            </a:ext>
          </a:extLst>
        </xdr:cNvPr>
        <xdr:cNvSpPr txBox="1"/>
      </xdr:nvSpPr>
      <xdr:spPr>
        <a:xfrm>
          <a:off x="13745219" y="6618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9" name="正方形/長方形 308">
          <a:extLst>
            <a:ext uri="{FF2B5EF4-FFF2-40B4-BE49-F238E27FC236}">
              <a16:creationId xmlns:a16="http://schemas.microsoft.com/office/drawing/2014/main" id="{F45B3CDE-9B77-4FA3-A33E-60CF059877D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0" name="正方形/長方形 309">
          <a:extLst>
            <a:ext uri="{FF2B5EF4-FFF2-40B4-BE49-F238E27FC236}">
              <a16:creationId xmlns:a16="http://schemas.microsoft.com/office/drawing/2014/main" id="{DEBD4DE2-5E7E-4F56-8A75-C03512A7F445}"/>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1" name="正方形/長方形 310">
          <a:extLst>
            <a:ext uri="{FF2B5EF4-FFF2-40B4-BE49-F238E27FC236}">
              <a16:creationId xmlns:a16="http://schemas.microsoft.com/office/drawing/2014/main" id="{83D8E052-D531-4E20-8954-767DC959290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2" name="正方形/長方形 311">
          <a:extLst>
            <a:ext uri="{FF2B5EF4-FFF2-40B4-BE49-F238E27FC236}">
              <a16:creationId xmlns:a16="http://schemas.microsoft.com/office/drawing/2014/main" id="{F7E90AE8-2D66-4A30-B5AE-7E0C72BA719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3" name="正方形/長方形 312">
          <a:extLst>
            <a:ext uri="{FF2B5EF4-FFF2-40B4-BE49-F238E27FC236}">
              <a16:creationId xmlns:a16="http://schemas.microsoft.com/office/drawing/2014/main" id="{36827BF2-FDC2-4106-A7EA-67945A8EA41C}"/>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4" name="正方形/長方形 313">
          <a:extLst>
            <a:ext uri="{FF2B5EF4-FFF2-40B4-BE49-F238E27FC236}">
              <a16:creationId xmlns:a16="http://schemas.microsoft.com/office/drawing/2014/main" id="{D002DC41-7AA1-4AD5-97B5-A2F2FC3A9F82}"/>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5" name="正方形/長方形 314">
          <a:extLst>
            <a:ext uri="{FF2B5EF4-FFF2-40B4-BE49-F238E27FC236}">
              <a16:creationId xmlns:a16="http://schemas.microsoft.com/office/drawing/2014/main" id="{44E2E96F-395E-431C-B928-27C981BB1A8B}"/>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6" name="正方形/長方形 315">
          <a:extLst>
            <a:ext uri="{FF2B5EF4-FFF2-40B4-BE49-F238E27FC236}">
              <a16:creationId xmlns:a16="http://schemas.microsoft.com/office/drawing/2014/main" id="{F52714E2-09BF-4B80-9F07-B830C4252AB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7" name="テキスト ボックス 316">
          <a:extLst>
            <a:ext uri="{FF2B5EF4-FFF2-40B4-BE49-F238E27FC236}">
              <a16:creationId xmlns:a16="http://schemas.microsoft.com/office/drawing/2014/main" id="{FB6C15D2-A65C-4B27-AB1D-8B12C68057A4}"/>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8" name="直線コネクタ 317">
          <a:extLst>
            <a:ext uri="{FF2B5EF4-FFF2-40B4-BE49-F238E27FC236}">
              <a16:creationId xmlns:a16="http://schemas.microsoft.com/office/drawing/2014/main" id="{D0530187-3A6E-4971-816A-2C8DE37769E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9" name="直線コネクタ 318">
          <a:extLst>
            <a:ext uri="{FF2B5EF4-FFF2-40B4-BE49-F238E27FC236}">
              <a16:creationId xmlns:a16="http://schemas.microsoft.com/office/drawing/2014/main" id="{BD6C6BB5-75EF-4688-B9BC-1B53BD4E9754}"/>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0" name="テキスト ボックス 319">
          <a:extLst>
            <a:ext uri="{FF2B5EF4-FFF2-40B4-BE49-F238E27FC236}">
              <a16:creationId xmlns:a16="http://schemas.microsoft.com/office/drawing/2014/main" id="{474EF01B-1030-4868-8A8B-DC6077001C62}"/>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1" name="直線コネクタ 320">
          <a:extLst>
            <a:ext uri="{FF2B5EF4-FFF2-40B4-BE49-F238E27FC236}">
              <a16:creationId xmlns:a16="http://schemas.microsoft.com/office/drawing/2014/main" id="{F3FD0B4C-8862-4815-BDDE-85D403B54D91}"/>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2" name="テキスト ボックス 321">
          <a:extLst>
            <a:ext uri="{FF2B5EF4-FFF2-40B4-BE49-F238E27FC236}">
              <a16:creationId xmlns:a16="http://schemas.microsoft.com/office/drawing/2014/main" id="{81293EF1-DE60-4BB7-A0A3-4AE126E44FF1}"/>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3" name="直線コネクタ 322">
          <a:extLst>
            <a:ext uri="{FF2B5EF4-FFF2-40B4-BE49-F238E27FC236}">
              <a16:creationId xmlns:a16="http://schemas.microsoft.com/office/drawing/2014/main" id="{8D05A535-FF6B-4A6A-876F-2CA2459ACAB8}"/>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4" name="テキスト ボックス 323">
          <a:extLst>
            <a:ext uri="{FF2B5EF4-FFF2-40B4-BE49-F238E27FC236}">
              <a16:creationId xmlns:a16="http://schemas.microsoft.com/office/drawing/2014/main" id="{CF16CFAF-C213-482D-8372-D166E96CD22F}"/>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5" name="直線コネクタ 324">
          <a:extLst>
            <a:ext uri="{FF2B5EF4-FFF2-40B4-BE49-F238E27FC236}">
              <a16:creationId xmlns:a16="http://schemas.microsoft.com/office/drawing/2014/main" id="{27AAA409-ED5A-4067-BC26-0569325E438A}"/>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6" name="テキスト ボックス 325">
          <a:extLst>
            <a:ext uri="{FF2B5EF4-FFF2-40B4-BE49-F238E27FC236}">
              <a16:creationId xmlns:a16="http://schemas.microsoft.com/office/drawing/2014/main" id="{4D9E4C79-C08C-4C19-8DD6-26D9DF8ADD1E}"/>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7" name="直線コネクタ 326">
          <a:extLst>
            <a:ext uri="{FF2B5EF4-FFF2-40B4-BE49-F238E27FC236}">
              <a16:creationId xmlns:a16="http://schemas.microsoft.com/office/drawing/2014/main" id="{9E41E9B4-7EFD-4E4C-BA36-1C7B30BC0A2E}"/>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8" name="テキスト ボックス 327">
          <a:extLst>
            <a:ext uri="{FF2B5EF4-FFF2-40B4-BE49-F238E27FC236}">
              <a16:creationId xmlns:a16="http://schemas.microsoft.com/office/drawing/2014/main" id="{7D7CE3AD-34B3-456C-A541-45E80F5EF388}"/>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9" name="【認定こども園・幼稚園・保育所】&#10;一人当たり面積グラフ枠">
          <a:extLst>
            <a:ext uri="{FF2B5EF4-FFF2-40B4-BE49-F238E27FC236}">
              <a16:creationId xmlns:a16="http://schemas.microsoft.com/office/drawing/2014/main" id="{687964B5-5A90-497D-9E37-C0486FAE31F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330" name="直線コネクタ 329">
          <a:extLst>
            <a:ext uri="{FF2B5EF4-FFF2-40B4-BE49-F238E27FC236}">
              <a16:creationId xmlns:a16="http://schemas.microsoft.com/office/drawing/2014/main" id="{61F75714-F1C5-47E7-9BFD-AAC541DDBD97}"/>
            </a:ext>
          </a:extLst>
        </xdr:cNvPr>
        <xdr:cNvCxnSpPr/>
      </xdr:nvCxnSpPr>
      <xdr:spPr>
        <a:xfrm flipV="1">
          <a:off x="19954239" y="5384521"/>
          <a:ext cx="0" cy="1341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331" name="【認定こども園・幼稚園・保育所】&#10;一人当たり面積最小値テキスト">
          <a:extLst>
            <a:ext uri="{FF2B5EF4-FFF2-40B4-BE49-F238E27FC236}">
              <a16:creationId xmlns:a16="http://schemas.microsoft.com/office/drawing/2014/main" id="{A8F5682F-2BDC-4ECB-8873-551A56876C5A}"/>
            </a:ext>
          </a:extLst>
        </xdr:cNvPr>
        <xdr:cNvSpPr txBox="1"/>
      </xdr:nvSpPr>
      <xdr:spPr>
        <a:xfrm>
          <a:off x="19992975" y="673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332" name="直線コネクタ 331">
          <a:extLst>
            <a:ext uri="{FF2B5EF4-FFF2-40B4-BE49-F238E27FC236}">
              <a16:creationId xmlns:a16="http://schemas.microsoft.com/office/drawing/2014/main" id="{A8595AA9-B1D5-4C28-9992-1666EB6FF224}"/>
            </a:ext>
          </a:extLst>
        </xdr:cNvPr>
        <xdr:cNvCxnSpPr/>
      </xdr:nvCxnSpPr>
      <xdr:spPr>
        <a:xfrm>
          <a:off x="19878675" y="67261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333" name="【認定こども園・幼稚園・保育所】&#10;一人当たり面積最大値テキスト">
          <a:extLst>
            <a:ext uri="{FF2B5EF4-FFF2-40B4-BE49-F238E27FC236}">
              <a16:creationId xmlns:a16="http://schemas.microsoft.com/office/drawing/2014/main" id="{A6021506-F8E0-4F4D-B2CC-91EEA9AB3D7D}"/>
            </a:ext>
          </a:extLst>
        </xdr:cNvPr>
        <xdr:cNvSpPr txBox="1"/>
      </xdr:nvSpPr>
      <xdr:spPr>
        <a:xfrm>
          <a:off x="19992975" y="518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334" name="直線コネクタ 333">
          <a:extLst>
            <a:ext uri="{FF2B5EF4-FFF2-40B4-BE49-F238E27FC236}">
              <a16:creationId xmlns:a16="http://schemas.microsoft.com/office/drawing/2014/main" id="{56ADE44B-9F2A-46CE-948E-6D753109D119}"/>
            </a:ext>
          </a:extLst>
        </xdr:cNvPr>
        <xdr:cNvCxnSpPr/>
      </xdr:nvCxnSpPr>
      <xdr:spPr>
        <a:xfrm>
          <a:off x="19878675" y="53845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335" name="【認定こども園・幼稚園・保育所】&#10;一人当たり面積平均値テキスト">
          <a:extLst>
            <a:ext uri="{FF2B5EF4-FFF2-40B4-BE49-F238E27FC236}">
              <a16:creationId xmlns:a16="http://schemas.microsoft.com/office/drawing/2014/main" id="{61CAA0FA-966C-44A2-A086-DB08B4CDA5C8}"/>
            </a:ext>
          </a:extLst>
        </xdr:cNvPr>
        <xdr:cNvSpPr txBox="1"/>
      </xdr:nvSpPr>
      <xdr:spPr>
        <a:xfrm>
          <a:off x="19992975" y="6201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336" name="フローチャート: 判断 335">
          <a:extLst>
            <a:ext uri="{FF2B5EF4-FFF2-40B4-BE49-F238E27FC236}">
              <a16:creationId xmlns:a16="http://schemas.microsoft.com/office/drawing/2014/main" id="{D459C42E-3980-4EAD-A18A-AC884A3D7731}"/>
            </a:ext>
          </a:extLst>
        </xdr:cNvPr>
        <xdr:cNvSpPr/>
      </xdr:nvSpPr>
      <xdr:spPr>
        <a:xfrm>
          <a:off x="19897725" y="634050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337" name="フローチャート: 判断 336">
          <a:extLst>
            <a:ext uri="{FF2B5EF4-FFF2-40B4-BE49-F238E27FC236}">
              <a16:creationId xmlns:a16="http://schemas.microsoft.com/office/drawing/2014/main" id="{DB8BE74C-D32B-4C50-95B1-CE1C8BF6405C}"/>
            </a:ext>
          </a:extLst>
        </xdr:cNvPr>
        <xdr:cNvSpPr/>
      </xdr:nvSpPr>
      <xdr:spPr>
        <a:xfrm>
          <a:off x="19154775" y="635965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338" name="フローチャート: 判断 337">
          <a:extLst>
            <a:ext uri="{FF2B5EF4-FFF2-40B4-BE49-F238E27FC236}">
              <a16:creationId xmlns:a16="http://schemas.microsoft.com/office/drawing/2014/main" id="{2E9D970A-5DCD-4E14-BC93-B37F6D25E947}"/>
            </a:ext>
          </a:extLst>
        </xdr:cNvPr>
        <xdr:cNvSpPr/>
      </xdr:nvSpPr>
      <xdr:spPr>
        <a:xfrm>
          <a:off x="18345150" y="63651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339" name="フローチャート: 判断 338">
          <a:extLst>
            <a:ext uri="{FF2B5EF4-FFF2-40B4-BE49-F238E27FC236}">
              <a16:creationId xmlns:a16="http://schemas.microsoft.com/office/drawing/2014/main" id="{BC8EFF2C-F648-47C2-9F65-088F614DB77D}"/>
            </a:ext>
          </a:extLst>
        </xdr:cNvPr>
        <xdr:cNvSpPr/>
      </xdr:nvSpPr>
      <xdr:spPr>
        <a:xfrm>
          <a:off x="17554575" y="637110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340" name="フローチャート: 判断 339">
          <a:extLst>
            <a:ext uri="{FF2B5EF4-FFF2-40B4-BE49-F238E27FC236}">
              <a16:creationId xmlns:a16="http://schemas.microsoft.com/office/drawing/2014/main" id="{C1F48FC0-810F-43C5-B915-85F179895AD5}"/>
            </a:ext>
          </a:extLst>
        </xdr:cNvPr>
        <xdr:cNvSpPr/>
      </xdr:nvSpPr>
      <xdr:spPr>
        <a:xfrm>
          <a:off x="16754475" y="636061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BCF3E7E6-05AF-48B8-AF1E-ACF3D6A771C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BCB6445D-671F-4782-9CB2-1B3732C5D23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D32C2FC1-7711-4B41-8485-64B5F2912B5B}"/>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B5E621FC-F295-4DEB-A522-A27897ABDA09}"/>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12411579-5F0F-4910-BFC5-9F8C96FEEEC5}"/>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146101</xdr:rowOff>
    </xdr:from>
    <xdr:to>
      <xdr:col>116</xdr:col>
      <xdr:colOff>114300</xdr:colOff>
      <xdr:row>41</xdr:row>
      <xdr:rowOff>76251</xdr:rowOff>
    </xdr:to>
    <xdr:sp macro="" textlink="">
      <xdr:nvSpPr>
        <xdr:cNvPr id="346" name="楕円 345">
          <a:extLst>
            <a:ext uri="{FF2B5EF4-FFF2-40B4-BE49-F238E27FC236}">
              <a16:creationId xmlns:a16="http://schemas.microsoft.com/office/drawing/2014/main" id="{AB8F2A96-1772-4C3B-BE10-044638C5C90F}"/>
            </a:ext>
          </a:extLst>
        </xdr:cNvPr>
        <xdr:cNvSpPr/>
      </xdr:nvSpPr>
      <xdr:spPr>
        <a:xfrm>
          <a:off x="19897725" y="66199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61028</xdr:rowOff>
    </xdr:from>
    <xdr:ext cx="469744" cy="259045"/>
    <xdr:sp macro="" textlink="">
      <xdr:nvSpPr>
        <xdr:cNvPr id="347" name="【認定こども園・幼稚園・保育所】&#10;一人当たり面積該当値テキスト">
          <a:extLst>
            <a:ext uri="{FF2B5EF4-FFF2-40B4-BE49-F238E27FC236}">
              <a16:creationId xmlns:a16="http://schemas.microsoft.com/office/drawing/2014/main" id="{E3972C75-F31A-4822-BE8B-0EDCDA334D7F}"/>
            </a:ext>
          </a:extLst>
        </xdr:cNvPr>
        <xdr:cNvSpPr txBox="1"/>
      </xdr:nvSpPr>
      <xdr:spPr>
        <a:xfrm>
          <a:off x="19992975" y="654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151587</xdr:rowOff>
    </xdr:from>
    <xdr:to>
      <xdr:col>112</xdr:col>
      <xdr:colOff>38100</xdr:colOff>
      <xdr:row>41</xdr:row>
      <xdr:rowOff>81737</xdr:rowOff>
    </xdr:to>
    <xdr:sp macro="" textlink="">
      <xdr:nvSpPr>
        <xdr:cNvPr id="348" name="楕円 347">
          <a:extLst>
            <a:ext uri="{FF2B5EF4-FFF2-40B4-BE49-F238E27FC236}">
              <a16:creationId xmlns:a16="http://schemas.microsoft.com/office/drawing/2014/main" id="{63D10596-748F-4C64-9614-A43034949594}"/>
            </a:ext>
          </a:extLst>
        </xdr:cNvPr>
        <xdr:cNvSpPr/>
      </xdr:nvSpPr>
      <xdr:spPr>
        <a:xfrm>
          <a:off x="19154775" y="66285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25451</xdr:rowOff>
    </xdr:from>
    <xdr:to>
      <xdr:col>116</xdr:col>
      <xdr:colOff>63500</xdr:colOff>
      <xdr:row>41</xdr:row>
      <xdr:rowOff>30937</xdr:rowOff>
    </xdr:to>
    <xdr:cxnSp macro="">
      <xdr:nvCxnSpPr>
        <xdr:cNvPr id="349" name="直線コネクタ 348">
          <a:extLst>
            <a:ext uri="{FF2B5EF4-FFF2-40B4-BE49-F238E27FC236}">
              <a16:creationId xmlns:a16="http://schemas.microsoft.com/office/drawing/2014/main" id="{B17A7882-84F9-4B88-AE22-F1AAAB4750CF}"/>
            </a:ext>
          </a:extLst>
        </xdr:cNvPr>
        <xdr:cNvCxnSpPr/>
      </xdr:nvCxnSpPr>
      <xdr:spPr>
        <a:xfrm flipV="1">
          <a:off x="19202400" y="666755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350" name="n_1aveValue【認定こども園・幼稚園・保育所】&#10;一人当たり面積">
          <a:extLst>
            <a:ext uri="{FF2B5EF4-FFF2-40B4-BE49-F238E27FC236}">
              <a16:creationId xmlns:a16="http://schemas.microsoft.com/office/drawing/2014/main" id="{1A16EA30-5072-4C8C-936A-C6E9103F9EE8}"/>
            </a:ext>
          </a:extLst>
        </xdr:cNvPr>
        <xdr:cNvSpPr txBox="1"/>
      </xdr:nvSpPr>
      <xdr:spPr>
        <a:xfrm>
          <a:off x="18983402" y="61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351" name="n_2aveValue【認定こども園・幼稚園・保育所】&#10;一人当たり面積">
          <a:extLst>
            <a:ext uri="{FF2B5EF4-FFF2-40B4-BE49-F238E27FC236}">
              <a16:creationId xmlns:a16="http://schemas.microsoft.com/office/drawing/2014/main" id="{B867C2C0-2E71-422B-B7F6-9C81401DC9FC}"/>
            </a:ext>
          </a:extLst>
        </xdr:cNvPr>
        <xdr:cNvSpPr txBox="1"/>
      </xdr:nvSpPr>
      <xdr:spPr>
        <a:xfrm>
          <a:off x="18183302" y="61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352" name="n_3aveValue【認定こども園・幼稚園・保育所】&#10;一人当たり面積">
          <a:extLst>
            <a:ext uri="{FF2B5EF4-FFF2-40B4-BE49-F238E27FC236}">
              <a16:creationId xmlns:a16="http://schemas.microsoft.com/office/drawing/2014/main" id="{B7D4316A-08A3-4310-B369-6248B429DC71}"/>
            </a:ext>
          </a:extLst>
        </xdr:cNvPr>
        <xdr:cNvSpPr txBox="1"/>
      </xdr:nvSpPr>
      <xdr:spPr>
        <a:xfrm>
          <a:off x="17383202"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353" name="n_4aveValue【認定こども園・幼稚園・保育所】&#10;一人当たり面積">
          <a:extLst>
            <a:ext uri="{FF2B5EF4-FFF2-40B4-BE49-F238E27FC236}">
              <a16:creationId xmlns:a16="http://schemas.microsoft.com/office/drawing/2014/main" id="{8334E9DC-0B1C-4462-8195-66400AD1CB94}"/>
            </a:ext>
          </a:extLst>
        </xdr:cNvPr>
        <xdr:cNvSpPr txBox="1"/>
      </xdr:nvSpPr>
      <xdr:spPr>
        <a:xfrm>
          <a:off x="16592627" y="615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72864</xdr:rowOff>
    </xdr:from>
    <xdr:ext cx="469744" cy="259045"/>
    <xdr:sp macro="" textlink="">
      <xdr:nvSpPr>
        <xdr:cNvPr id="354" name="n_1mainValue【認定こども園・幼稚園・保育所】&#10;一人当たり面積">
          <a:extLst>
            <a:ext uri="{FF2B5EF4-FFF2-40B4-BE49-F238E27FC236}">
              <a16:creationId xmlns:a16="http://schemas.microsoft.com/office/drawing/2014/main" id="{C8D126D3-03D0-4F3E-9861-2D99274DD5D3}"/>
            </a:ext>
          </a:extLst>
        </xdr:cNvPr>
        <xdr:cNvSpPr txBox="1"/>
      </xdr:nvSpPr>
      <xdr:spPr>
        <a:xfrm>
          <a:off x="18983402" y="670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5" name="正方形/長方形 354">
          <a:extLst>
            <a:ext uri="{FF2B5EF4-FFF2-40B4-BE49-F238E27FC236}">
              <a16:creationId xmlns:a16="http://schemas.microsoft.com/office/drawing/2014/main" id="{127F3AF5-CAB4-4822-9259-4770DBFB11C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6" name="正方形/長方形 355">
          <a:extLst>
            <a:ext uri="{FF2B5EF4-FFF2-40B4-BE49-F238E27FC236}">
              <a16:creationId xmlns:a16="http://schemas.microsoft.com/office/drawing/2014/main" id="{08EEB3A3-1F99-4CC6-99DE-8B5843C97CCF}"/>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7" name="正方形/長方形 356">
          <a:extLst>
            <a:ext uri="{FF2B5EF4-FFF2-40B4-BE49-F238E27FC236}">
              <a16:creationId xmlns:a16="http://schemas.microsoft.com/office/drawing/2014/main" id="{04FCCD27-88C4-42A0-A178-B8674C058011}"/>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8" name="正方形/長方形 357">
          <a:extLst>
            <a:ext uri="{FF2B5EF4-FFF2-40B4-BE49-F238E27FC236}">
              <a16:creationId xmlns:a16="http://schemas.microsoft.com/office/drawing/2014/main" id="{A148A5CC-BE14-4289-95B3-5963BF0E2EA4}"/>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9" name="正方形/長方形 358">
          <a:extLst>
            <a:ext uri="{FF2B5EF4-FFF2-40B4-BE49-F238E27FC236}">
              <a16:creationId xmlns:a16="http://schemas.microsoft.com/office/drawing/2014/main" id="{D0C84044-B9F3-4CC1-AE33-78CFE93C07CA}"/>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0" name="正方形/長方形 359">
          <a:extLst>
            <a:ext uri="{FF2B5EF4-FFF2-40B4-BE49-F238E27FC236}">
              <a16:creationId xmlns:a16="http://schemas.microsoft.com/office/drawing/2014/main" id="{3253FD65-EF80-4494-A2D0-67F2B40B8A74}"/>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1" name="正方形/長方形 360">
          <a:extLst>
            <a:ext uri="{FF2B5EF4-FFF2-40B4-BE49-F238E27FC236}">
              <a16:creationId xmlns:a16="http://schemas.microsoft.com/office/drawing/2014/main" id="{5C4A092C-7EFD-437F-9343-AA3526FE7334}"/>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2" name="正方形/長方形 361">
          <a:extLst>
            <a:ext uri="{FF2B5EF4-FFF2-40B4-BE49-F238E27FC236}">
              <a16:creationId xmlns:a16="http://schemas.microsoft.com/office/drawing/2014/main" id="{E8DAF963-EE4B-4AEE-A962-9123E2F526F5}"/>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3" name="テキスト ボックス 362">
          <a:extLst>
            <a:ext uri="{FF2B5EF4-FFF2-40B4-BE49-F238E27FC236}">
              <a16:creationId xmlns:a16="http://schemas.microsoft.com/office/drawing/2014/main" id="{88140BF8-9FD1-457B-9F8A-D19956B2D0E9}"/>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4" name="直線コネクタ 363">
          <a:extLst>
            <a:ext uri="{FF2B5EF4-FFF2-40B4-BE49-F238E27FC236}">
              <a16:creationId xmlns:a16="http://schemas.microsoft.com/office/drawing/2014/main" id="{0F27104D-2D18-4B74-96DE-D3C8E0969914}"/>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5" name="テキスト ボックス 364">
          <a:extLst>
            <a:ext uri="{FF2B5EF4-FFF2-40B4-BE49-F238E27FC236}">
              <a16:creationId xmlns:a16="http://schemas.microsoft.com/office/drawing/2014/main" id="{C0CDEF16-2372-4662-B192-6511CA9DE785}"/>
            </a:ext>
          </a:extLst>
        </xdr:cNvPr>
        <xdr:cNvSpPr txBox="1"/>
      </xdr:nvSpPr>
      <xdr:spPr>
        <a:xfrm>
          <a:off x="107945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6" name="直線コネクタ 365">
          <a:extLst>
            <a:ext uri="{FF2B5EF4-FFF2-40B4-BE49-F238E27FC236}">
              <a16:creationId xmlns:a16="http://schemas.microsoft.com/office/drawing/2014/main" id="{322D006B-BE8E-491E-947B-073BFFF1027A}"/>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67" name="テキスト ボックス 366">
          <a:extLst>
            <a:ext uri="{FF2B5EF4-FFF2-40B4-BE49-F238E27FC236}">
              <a16:creationId xmlns:a16="http://schemas.microsoft.com/office/drawing/2014/main" id="{1D36DED8-262E-4822-99EF-F36C52CDA063}"/>
            </a:ext>
          </a:extLst>
        </xdr:cNvPr>
        <xdr:cNvSpPr txBox="1"/>
      </xdr:nvSpPr>
      <xdr:spPr>
        <a:xfrm>
          <a:off x="107945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8" name="直線コネクタ 367">
          <a:extLst>
            <a:ext uri="{FF2B5EF4-FFF2-40B4-BE49-F238E27FC236}">
              <a16:creationId xmlns:a16="http://schemas.microsoft.com/office/drawing/2014/main" id="{75FAEB24-C5CD-4ECA-BE7E-0C8E819E76C0}"/>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9" name="テキスト ボックス 368">
          <a:extLst>
            <a:ext uri="{FF2B5EF4-FFF2-40B4-BE49-F238E27FC236}">
              <a16:creationId xmlns:a16="http://schemas.microsoft.com/office/drawing/2014/main" id="{0315232E-0539-438F-A578-241D1754871B}"/>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0" name="直線コネクタ 369">
          <a:extLst>
            <a:ext uri="{FF2B5EF4-FFF2-40B4-BE49-F238E27FC236}">
              <a16:creationId xmlns:a16="http://schemas.microsoft.com/office/drawing/2014/main" id="{23C5CDF6-0AD8-4C1F-8366-7D9D876A26A4}"/>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1" name="テキスト ボックス 370">
          <a:extLst>
            <a:ext uri="{FF2B5EF4-FFF2-40B4-BE49-F238E27FC236}">
              <a16:creationId xmlns:a16="http://schemas.microsoft.com/office/drawing/2014/main" id="{CB41D0BB-5D99-4324-96C7-12D6FB5BB9A6}"/>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2" name="直線コネクタ 371">
          <a:extLst>
            <a:ext uri="{FF2B5EF4-FFF2-40B4-BE49-F238E27FC236}">
              <a16:creationId xmlns:a16="http://schemas.microsoft.com/office/drawing/2014/main" id="{D22FF1B3-73A6-42F1-A9FF-E9CD8CF6F72C}"/>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3" name="テキスト ボックス 372">
          <a:extLst>
            <a:ext uri="{FF2B5EF4-FFF2-40B4-BE49-F238E27FC236}">
              <a16:creationId xmlns:a16="http://schemas.microsoft.com/office/drawing/2014/main" id="{4C0811FF-695A-4ED7-9EAA-5EED6A7882F1}"/>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4" name="直線コネクタ 373">
          <a:extLst>
            <a:ext uri="{FF2B5EF4-FFF2-40B4-BE49-F238E27FC236}">
              <a16:creationId xmlns:a16="http://schemas.microsoft.com/office/drawing/2014/main" id="{33FC5292-02FD-4981-A5FB-45644C766792}"/>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5" name="テキスト ボックス 374">
          <a:extLst>
            <a:ext uri="{FF2B5EF4-FFF2-40B4-BE49-F238E27FC236}">
              <a16:creationId xmlns:a16="http://schemas.microsoft.com/office/drawing/2014/main" id="{D6118635-47C8-400D-B3E2-288A5892A287}"/>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6" name="直線コネクタ 375">
          <a:extLst>
            <a:ext uri="{FF2B5EF4-FFF2-40B4-BE49-F238E27FC236}">
              <a16:creationId xmlns:a16="http://schemas.microsoft.com/office/drawing/2014/main" id="{A3A002F7-2C67-4CC2-92D4-315ED06172A8}"/>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77" name="テキスト ボックス 376">
          <a:extLst>
            <a:ext uri="{FF2B5EF4-FFF2-40B4-BE49-F238E27FC236}">
              <a16:creationId xmlns:a16="http://schemas.microsoft.com/office/drawing/2014/main" id="{2E517BE9-5400-499C-946D-A5C4A20FD669}"/>
            </a:ext>
          </a:extLst>
        </xdr:cNvPr>
        <xdr:cNvSpPr txBox="1"/>
      </xdr:nvSpPr>
      <xdr:spPr>
        <a:xfrm>
          <a:off x="10903736" y="881082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8" name="直線コネクタ 377">
          <a:extLst>
            <a:ext uri="{FF2B5EF4-FFF2-40B4-BE49-F238E27FC236}">
              <a16:creationId xmlns:a16="http://schemas.microsoft.com/office/drawing/2014/main" id="{9D16386C-B760-4121-81A9-666CEDDF0383}"/>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学校施設】&#10;有形固定資産減価償却率グラフ枠">
          <a:extLst>
            <a:ext uri="{FF2B5EF4-FFF2-40B4-BE49-F238E27FC236}">
              <a16:creationId xmlns:a16="http://schemas.microsoft.com/office/drawing/2014/main" id="{693977C3-0A20-4038-8FA7-648E283AE35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380" name="直線コネクタ 379">
          <a:extLst>
            <a:ext uri="{FF2B5EF4-FFF2-40B4-BE49-F238E27FC236}">
              <a16:creationId xmlns:a16="http://schemas.microsoft.com/office/drawing/2014/main" id="{1DC1A013-11F2-4E9E-A8C0-23FE2E6F4890}"/>
            </a:ext>
          </a:extLst>
        </xdr:cNvPr>
        <xdr:cNvCxnSpPr/>
      </xdr:nvCxnSpPr>
      <xdr:spPr>
        <a:xfrm flipV="1">
          <a:off x="14696439" y="8980987"/>
          <a:ext cx="0" cy="151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81" name="【学校施設】&#10;有形固定資産減価償却率最小値テキスト">
          <a:extLst>
            <a:ext uri="{FF2B5EF4-FFF2-40B4-BE49-F238E27FC236}">
              <a16:creationId xmlns:a16="http://schemas.microsoft.com/office/drawing/2014/main" id="{CB1DF395-DA35-4659-9317-011CA713A134}"/>
            </a:ext>
          </a:extLst>
        </xdr:cNvPr>
        <xdr:cNvSpPr txBox="1"/>
      </xdr:nvSpPr>
      <xdr:spPr>
        <a:xfrm>
          <a:off x="14735175" y="104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82" name="直線コネクタ 381">
          <a:extLst>
            <a:ext uri="{FF2B5EF4-FFF2-40B4-BE49-F238E27FC236}">
              <a16:creationId xmlns:a16="http://schemas.microsoft.com/office/drawing/2014/main" id="{4036F715-F549-4F25-B12D-6B873EE8A55D}"/>
            </a:ext>
          </a:extLst>
        </xdr:cNvPr>
        <xdr:cNvCxnSpPr/>
      </xdr:nvCxnSpPr>
      <xdr:spPr>
        <a:xfrm>
          <a:off x="14611350" y="104938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383" name="【学校施設】&#10;有形固定資産減価償却率最大値テキスト">
          <a:extLst>
            <a:ext uri="{FF2B5EF4-FFF2-40B4-BE49-F238E27FC236}">
              <a16:creationId xmlns:a16="http://schemas.microsoft.com/office/drawing/2014/main" id="{8CA930B0-A68E-48DB-A328-2CDDD3569C40}"/>
            </a:ext>
          </a:extLst>
        </xdr:cNvPr>
        <xdr:cNvSpPr txBox="1"/>
      </xdr:nvSpPr>
      <xdr:spPr>
        <a:xfrm>
          <a:off x="14735175" y="8765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384" name="直線コネクタ 383">
          <a:extLst>
            <a:ext uri="{FF2B5EF4-FFF2-40B4-BE49-F238E27FC236}">
              <a16:creationId xmlns:a16="http://schemas.microsoft.com/office/drawing/2014/main" id="{849F04CE-9925-41CB-B28E-323C10F173F8}"/>
            </a:ext>
          </a:extLst>
        </xdr:cNvPr>
        <xdr:cNvCxnSpPr/>
      </xdr:nvCxnSpPr>
      <xdr:spPr>
        <a:xfrm>
          <a:off x="14611350" y="89809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385" name="【学校施設】&#10;有形固定資産減価償却率平均値テキスト">
          <a:extLst>
            <a:ext uri="{FF2B5EF4-FFF2-40B4-BE49-F238E27FC236}">
              <a16:creationId xmlns:a16="http://schemas.microsoft.com/office/drawing/2014/main" id="{6079F98B-9FB2-4362-8676-B12D5167DC84}"/>
            </a:ext>
          </a:extLst>
        </xdr:cNvPr>
        <xdr:cNvSpPr txBox="1"/>
      </xdr:nvSpPr>
      <xdr:spPr>
        <a:xfrm>
          <a:off x="14735175" y="98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386" name="フローチャート: 判断 385">
          <a:extLst>
            <a:ext uri="{FF2B5EF4-FFF2-40B4-BE49-F238E27FC236}">
              <a16:creationId xmlns:a16="http://schemas.microsoft.com/office/drawing/2014/main" id="{7B6E58E8-8DE2-4482-B343-571B6BC8C09D}"/>
            </a:ext>
          </a:extLst>
        </xdr:cNvPr>
        <xdr:cNvSpPr/>
      </xdr:nvSpPr>
      <xdr:spPr>
        <a:xfrm>
          <a:off x="14649450" y="98803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387" name="フローチャート: 判断 386">
          <a:extLst>
            <a:ext uri="{FF2B5EF4-FFF2-40B4-BE49-F238E27FC236}">
              <a16:creationId xmlns:a16="http://schemas.microsoft.com/office/drawing/2014/main" id="{8F238C86-2C3F-4415-B986-C0EFB5A0D742}"/>
            </a:ext>
          </a:extLst>
        </xdr:cNvPr>
        <xdr:cNvSpPr/>
      </xdr:nvSpPr>
      <xdr:spPr>
        <a:xfrm>
          <a:off x="13887450" y="98605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388" name="フローチャート: 判断 387">
          <a:extLst>
            <a:ext uri="{FF2B5EF4-FFF2-40B4-BE49-F238E27FC236}">
              <a16:creationId xmlns:a16="http://schemas.microsoft.com/office/drawing/2014/main" id="{CD119ACA-B5A0-4E73-80E4-64226BD28353}"/>
            </a:ext>
          </a:extLst>
        </xdr:cNvPr>
        <xdr:cNvSpPr/>
      </xdr:nvSpPr>
      <xdr:spPr>
        <a:xfrm>
          <a:off x="13096875" y="981973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389" name="フローチャート: 判断 388">
          <a:extLst>
            <a:ext uri="{FF2B5EF4-FFF2-40B4-BE49-F238E27FC236}">
              <a16:creationId xmlns:a16="http://schemas.microsoft.com/office/drawing/2014/main" id="{4AE19B0B-AC87-49A1-B449-94414979AAE9}"/>
            </a:ext>
          </a:extLst>
        </xdr:cNvPr>
        <xdr:cNvSpPr/>
      </xdr:nvSpPr>
      <xdr:spPr>
        <a:xfrm>
          <a:off x="12296775" y="98035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390" name="フローチャート: 判断 389">
          <a:extLst>
            <a:ext uri="{FF2B5EF4-FFF2-40B4-BE49-F238E27FC236}">
              <a16:creationId xmlns:a16="http://schemas.microsoft.com/office/drawing/2014/main" id="{6CD01105-4C4A-4E7E-A059-076DA2BF0A0D}"/>
            </a:ext>
          </a:extLst>
        </xdr:cNvPr>
        <xdr:cNvSpPr/>
      </xdr:nvSpPr>
      <xdr:spPr>
        <a:xfrm>
          <a:off x="11487150" y="97936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E5C75F2-340D-4A5A-A92A-8A7F5498D74B}"/>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EEFDC061-EF64-49A7-8278-67F70FD4388D}"/>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5909476D-A325-426A-9527-7D53EE833BC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D3C84D00-84CF-4073-AE7D-258CA18B7D7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B1C32F0F-AAC4-4C5E-A045-17D0EC9C127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396" name="楕円 395">
          <a:extLst>
            <a:ext uri="{FF2B5EF4-FFF2-40B4-BE49-F238E27FC236}">
              <a16:creationId xmlns:a16="http://schemas.microsoft.com/office/drawing/2014/main" id="{02021C2B-189F-4D3F-9A80-29F0390E4276}"/>
            </a:ext>
          </a:extLst>
        </xdr:cNvPr>
        <xdr:cNvSpPr/>
      </xdr:nvSpPr>
      <xdr:spPr>
        <a:xfrm>
          <a:off x="14649450" y="9343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136996</xdr:rowOff>
    </xdr:from>
    <xdr:ext cx="405111" cy="259045"/>
    <xdr:sp macro="" textlink="">
      <xdr:nvSpPr>
        <xdr:cNvPr id="397" name="【学校施設】&#10;有形固定資産減価償却率該当値テキスト">
          <a:extLst>
            <a:ext uri="{FF2B5EF4-FFF2-40B4-BE49-F238E27FC236}">
              <a16:creationId xmlns:a16="http://schemas.microsoft.com/office/drawing/2014/main" id="{AFA71D53-81DA-46BD-84E2-1D8804927E2B}"/>
            </a:ext>
          </a:extLst>
        </xdr:cNvPr>
        <xdr:cNvSpPr txBox="1"/>
      </xdr:nvSpPr>
      <xdr:spPr>
        <a:xfrm>
          <a:off x="14735175" y="920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48804</xdr:rowOff>
    </xdr:from>
    <xdr:to>
      <xdr:col>81</xdr:col>
      <xdr:colOff>101600</xdr:colOff>
      <xdr:row>57</xdr:row>
      <xdr:rowOff>150404</xdr:rowOff>
    </xdr:to>
    <xdr:sp macro="" textlink="">
      <xdr:nvSpPr>
        <xdr:cNvPr id="398" name="楕円 397">
          <a:extLst>
            <a:ext uri="{FF2B5EF4-FFF2-40B4-BE49-F238E27FC236}">
              <a16:creationId xmlns:a16="http://schemas.microsoft.com/office/drawing/2014/main" id="{55F34AFA-E007-40DF-873E-D091350898EE}"/>
            </a:ext>
          </a:extLst>
        </xdr:cNvPr>
        <xdr:cNvSpPr/>
      </xdr:nvSpPr>
      <xdr:spPr>
        <a:xfrm>
          <a:off x="13887450" y="927535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99604</xdr:rowOff>
    </xdr:from>
    <xdr:to>
      <xdr:col>85</xdr:col>
      <xdr:colOff>127000</xdr:colOff>
      <xdr:row>57</xdr:row>
      <xdr:rowOff>164919</xdr:rowOff>
    </xdr:to>
    <xdr:cxnSp macro="">
      <xdr:nvCxnSpPr>
        <xdr:cNvPr id="399" name="直線コネクタ 398">
          <a:extLst>
            <a:ext uri="{FF2B5EF4-FFF2-40B4-BE49-F238E27FC236}">
              <a16:creationId xmlns:a16="http://schemas.microsoft.com/office/drawing/2014/main" id="{FA37C613-B1F2-4B16-9438-B8805C254F0E}"/>
            </a:ext>
          </a:extLst>
        </xdr:cNvPr>
        <xdr:cNvCxnSpPr/>
      </xdr:nvCxnSpPr>
      <xdr:spPr>
        <a:xfrm>
          <a:off x="13935075" y="9332504"/>
          <a:ext cx="762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00" name="n_1aveValue【学校施設】&#10;有形固定資産減価償却率">
          <a:extLst>
            <a:ext uri="{FF2B5EF4-FFF2-40B4-BE49-F238E27FC236}">
              <a16:creationId xmlns:a16="http://schemas.microsoft.com/office/drawing/2014/main" id="{BFE2E543-67FB-4E0C-A0C1-C2E48DC6DF00}"/>
            </a:ext>
          </a:extLst>
        </xdr:cNvPr>
        <xdr:cNvSpPr txBox="1"/>
      </xdr:nvSpPr>
      <xdr:spPr>
        <a:xfrm>
          <a:off x="13745219" y="9943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01" name="n_2aveValue【学校施設】&#10;有形固定資産減価償却率">
          <a:extLst>
            <a:ext uri="{FF2B5EF4-FFF2-40B4-BE49-F238E27FC236}">
              <a16:creationId xmlns:a16="http://schemas.microsoft.com/office/drawing/2014/main" id="{28548588-E0C1-45A5-97AE-9BA127240E20}"/>
            </a:ext>
          </a:extLst>
        </xdr:cNvPr>
        <xdr:cNvSpPr txBox="1"/>
      </xdr:nvSpPr>
      <xdr:spPr>
        <a:xfrm>
          <a:off x="12964169" y="959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02" name="n_3aveValue【学校施設】&#10;有形固定資産減価償却率">
          <a:extLst>
            <a:ext uri="{FF2B5EF4-FFF2-40B4-BE49-F238E27FC236}">
              <a16:creationId xmlns:a16="http://schemas.microsoft.com/office/drawing/2014/main" id="{31FE1165-8A67-4BDF-8089-5D77BDCEBB69}"/>
            </a:ext>
          </a:extLst>
        </xdr:cNvPr>
        <xdr:cNvSpPr txBox="1"/>
      </xdr:nvSpPr>
      <xdr:spPr>
        <a:xfrm>
          <a:off x="12164069" y="959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03" name="n_4aveValue【学校施設】&#10;有形固定資産減価償却率">
          <a:extLst>
            <a:ext uri="{FF2B5EF4-FFF2-40B4-BE49-F238E27FC236}">
              <a16:creationId xmlns:a16="http://schemas.microsoft.com/office/drawing/2014/main" id="{0E4D28EC-B33A-4D43-9099-E7F95B25D0B1}"/>
            </a:ext>
          </a:extLst>
        </xdr:cNvPr>
        <xdr:cNvSpPr txBox="1"/>
      </xdr:nvSpPr>
      <xdr:spPr>
        <a:xfrm>
          <a:off x="11354444" y="9581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166931</xdr:rowOff>
    </xdr:from>
    <xdr:ext cx="405111" cy="259045"/>
    <xdr:sp macro="" textlink="">
      <xdr:nvSpPr>
        <xdr:cNvPr id="404" name="n_1mainValue【学校施設】&#10;有形固定資産減価償却率">
          <a:extLst>
            <a:ext uri="{FF2B5EF4-FFF2-40B4-BE49-F238E27FC236}">
              <a16:creationId xmlns:a16="http://schemas.microsoft.com/office/drawing/2014/main" id="{9ED8FBEE-632F-4902-8E77-A260CA331CF9}"/>
            </a:ext>
          </a:extLst>
        </xdr:cNvPr>
        <xdr:cNvSpPr txBox="1"/>
      </xdr:nvSpPr>
      <xdr:spPr>
        <a:xfrm>
          <a:off x="13745219" y="906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a:extLst>
            <a:ext uri="{FF2B5EF4-FFF2-40B4-BE49-F238E27FC236}">
              <a16:creationId xmlns:a16="http://schemas.microsoft.com/office/drawing/2014/main" id="{A997B601-0647-41DF-947E-9075086783DD}"/>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a:extLst>
            <a:ext uri="{FF2B5EF4-FFF2-40B4-BE49-F238E27FC236}">
              <a16:creationId xmlns:a16="http://schemas.microsoft.com/office/drawing/2014/main" id="{9F177064-E007-4110-9AF6-176287568190}"/>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a:extLst>
            <a:ext uri="{FF2B5EF4-FFF2-40B4-BE49-F238E27FC236}">
              <a16:creationId xmlns:a16="http://schemas.microsoft.com/office/drawing/2014/main" id="{D5A48E97-DFAB-4E9E-B1CD-4E25DC510B1B}"/>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a:extLst>
            <a:ext uri="{FF2B5EF4-FFF2-40B4-BE49-F238E27FC236}">
              <a16:creationId xmlns:a16="http://schemas.microsoft.com/office/drawing/2014/main" id="{B5B963F5-F15A-476C-A05F-6DDA84148949}"/>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a:extLst>
            <a:ext uri="{FF2B5EF4-FFF2-40B4-BE49-F238E27FC236}">
              <a16:creationId xmlns:a16="http://schemas.microsoft.com/office/drawing/2014/main" id="{511EA346-0CEC-4D78-A802-8EDB4333C2ED}"/>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a:extLst>
            <a:ext uri="{FF2B5EF4-FFF2-40B4-BE49-F238E27FC236}">
              <a16:creationId xmlns:a16="http://schemas.microsoft.com/office/drawing/2014/main" id="{A04FCA3A-7959-49FC-8F1C-CE54758C4BE8}"/>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a:extLst>
            <a:ext uri="{FF2B5EF4-FFF2-40B4-BE49-F238E27FC236}">
              <a16:creationId xmlns:a16="http://schemas.microsoft.com/office/drawing/2014/main" id="{37BFA3E4-28E1-4140-850B-FA789D16F0CD}"/>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a:extLst>
            <a:ext uri="{FF2B5EF4-FFF2-40B4-BE49-F238E27FC236}">
              <a16:creationId xmlns:a16="http://schemas.microsoft.com/office/drawing/2014/main" id="{0FB80AC7-CD72-49DE-A191-52FA5A5511D8}"/>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3" name="テキスト ボックス 412">
          <a:extLst>
            <a:ext uri="{FF2B5EF4-FFF2-40B4-BE49-F238E27FC236}">
              <a16:creationId xmlns:a16="http://schemas.microsoft.com/office/drawing/2014/main" id="{795A37A2-9961-4DD8-A063-52EA82B68CF8}"/>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4" name="直線コネクタ 413">
          <a:extLst>
            <a:ext uri="{FF2B5EF4-FFF2-40B4-BE49-F238E27FC236}">
              <a16:creationId xmlns:a16="http://schemas.microsoft.com/office/drawing/2014/main" id="{0D59ABD5-3C05-422C-B4F1-41B1875B113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5" name="直線コネクタ 414">
          <a:extLst>
            <a:ext uri="{FF2B5EF4-FFF2-40B4-BE49-F238E27FC236}">
              <a16:creationId xmlns:a16="http://schemas.microsoft.com/office/drawing/2014/main" id="{CA1A2031-40E3-4EB1-AF1F-D559E173A699}"/>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6" name="テキスト ボックス 415">
          <a:extLst>
            <a:ext uri="{FF2B5EF4-FFF2-40B4-BE49-F238E27FC236}">
              <a16:creationId xmlns:a16="http://schemas.microsoft.com/office/drawing/2014/main" id="{928642C7-1AB7-416B-9AB9-AAFB7F1F03CA}"/>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7" name="直線コネクタ 416">
          <a:extLst>
            <a:ext uri="{FF2B5EF4-FFF2-40B4-BE49-F238E27FC236}">
              <a16:creationId xmlns:a16="http://schemas.microsoft.com/office/drawing/2014/main" id="{1093DC01-CDD4-441A-ABD0-DBA68BF54522}"/>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18" name="テキスト ボックス 417">
          <a:extLst>
            <a:ext uri="{FF2B5EF4-FFF2-40B4-BE49-F238E27FC236}">
              <a16:creationId xmlns:a16="http://schemas.microsoft.com/office/drawing/2014/main" id="{B20D6D46-089F-4E35-BED0-A7B30CE5A20C}"/>
            </a:ext>
          </a:extLst>
        </xdr:cNvPr>
        <xdr:cNvSpPr txBox="1"/>
      </xdr:nvSpPr>
      <xdr:spPr>
        <a:xfrm>
          <a:off x="15985051" y="979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9" name="直線コネクタ 418">
          <a:extLst>
            <a:ext uri="{FF2B5EF4-FFF2-40B4-BE49-F238E27FC236}">
              <a16:creationId xmlns:a16="http://schemas.microsoft.com/office/drawing/2014/main" id="{C4B568F5-C7D7-4CB5-91F9-404738C1CE28}"/>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20" name="テキスト ボックス 419">
          <a:extLst>
            <a:ext uri="{FF2B5EF4-FFF2-40B4-BE49-F238E27FC236}">
              <a16:creationId xmlns:a16="http://schemas.microsoft.com/office/drawing/2014/main" id="{74631734-70A3-494A-913B-7547E493305E}"/>
            </a:ext>
          </a:extLst>
        </xdr:cNvPr>
        <xdr:cNvSpPr txBox="1"/>
      </xdr:nvSpPr>
      <xdr:spPr>
        <a:xfrm>
          <a:off x="15985051" y="9370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1" name="直線コネクタ 420">
          <a:extLst>
            <a:ext uri="{FF2B5EF4-FFF2-40B4-BE49-F238E27FC236}">
              <a16:creationId xmlns:a16="http://schemas.microsoft.com/office/drawing/2014/main" id="{BDFC6009-8369-47E2-9509-6B4580CDAF54}"/>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22" name="テキスト ボックス 421">
          <a:extLst>
            <a:ext uri="{FF2B5EF4-FFF2-40B4-BE49-F238E27FC236}">
              <a16:creationId xmlns:a16="http://schemas.microsoft.com/office/drawing/2014/main" id="{7754ADCA-B9C0-444E-B8B0-D81C3F562313}"/>
            </a:ext>
          </a:extLst>
        </xdr:cNvPr>
        <xdr:cNvSpPr txBox="1"/>
      </xdr:nvSpPr>
      <xdr:spPr>
        <a:xfrm>
          <a:off x="15985051" y="8931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3" name="直線コネクタ 422">
          <a:extLst>
            <a:ext uri="{FF2B5EF4-FFF2-40B4-BE49-F238E27FC236}">
              <a16:creationId xmlns:a16="http://schemas.microsoft.com/office/drawing/2014/main" id="{0EC69EAE-C045-4631-A227-8D72E6F5DC24}"/>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4" name="テキスト ボックス 423">
          <a:extLst>
            <a:ext uri="{FF2B5EF4-FFF2-40B4-BE49-F238E27FC236}">
              <a16:creationId xmlns:a16="http://schemas.microsoft.com/office/drawing/2014/main" id="{62578885-7EEC-4749-B50F-CBA3B0EF388F}"/>
            </a:ext>
          </a:extLst>
        </xdr:cNvPr>
        <xdr:cNvSpPr txBox="1"/>
      </xdr:nvSpPr>
      <xdr:spPr>
        <a:xfrm>
          <a:off x="15985051" y="85033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5" name="【学校施設】&#10;一人当たり面積グラフ枠">
          <a:extLst>
            <a:ext uri="{FF2B5EF4-FFF2-40B4-BE49-F238E27FC236}">
              <a16:creationId xmlns:a16="http://schemas.microsoft.com/office/drawing/2014/main" id="{AC26D02D-D23C-4F78-A3E6-D609DABDDF2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26" name="直線コネクタ 425">
          <a:extLst>
            <a:ext uri="{FF2B5EF4-FFF2-40B4-BE49-F238E27FC236}">
              <a16:creationId xmlns:a16="http://schemas.microsoft.com/office/drawing/2014/main" id="{0A36B57F-B6D1-470E-935E-24A1C5F411F5}"/>
            </a:ext>
          </a:extLst>
        </xdr:cNvPr>
        <xdr:cNvCxnSpPr/>
      </xdr:nvCxnSpPr>
      <xdr:spPr>
        <a:xfrm flipV="1">
          <a:off x="19954239" y="9150762"/>
          <a:ext cx="0" cy="117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27" name="【学校施設】&#10;一人当たり面積最小値テキスト">
          <a:extLst>
            <a:ext uri="{FF2B5EF4-FFF2-40B4-BE49-F238E27FC236}">
              <a16:creationId xmlns:a16="http://schemas.microsoft.com/office/drawing/2014/main" id="{D702783C-0B89-4229-9D38-29695A7733A6}"/>
            </a:ext>
          </a:extLst>
        </xdr:cNvPr>
        <xdr:cNvSpPr txBox="1"/>
      </xdr:nvSpPr>
      <xdr:spPr>
        <a:xfrm>
          <a:off x="19992975" y="103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28" name="直線コネクタ 427">
          <a:extLst>
            <a:ext uri="{FF2B5EF4-FFF2-40B4-BE49-F238E27FC236}">
              <a16:creationId xmlns:a16="http://schemas.microsoft.com/office/drawing/2014/main" id="{CCD1293B-0229-4295-840C-7FB8E7649EF7}"/>
            </a:ext>
          </a:extLst>
        </xdr:cNvPr>
        <xdr:cNvCxnSpPr/>
      </xdr:nvCxnSpPr>
      <xdr:spPr>
        <a:xfrm>
          <a:off x="19878675" y="1032565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29" name="【学校施設】&#10;一人当たり面積最大値テキスト">
          <a:extLst>
            <a:ext uri="{FF2B5EF4-FFF2-40B4-BE49-F238E27FC236}">
              <a16:creationId xmlns:a16="http://schemas.microsoft.com/office/drawing/2014/main" id="{627436EF-0B21-4D15-BC30-9CF18E653127}"/>
            </a:ext>
          </a:extLst>
        </xdr:cNvPr>
        <xdr:cNvSpPr txBox="1"/>
      </xdr:nvSpPr>
      <xdr:spPr>
        <a:xfrm>
          <a:off x="19992975" y="89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30" name="直線コネクタ 429">
          <a:extLst>
            <a:ext uri="{FF2B5EF4-FFF2-40B4-BE49-F238E27FC236}">
              <a16:creationId xmlns:a16="http://schemas.microsoft.com/office/drawing/2014/main" id="{731E562F-948A-4212-965C-FF8E6A8504E6}"/>
            </a:ext>
          </a:extLst>
        </xdr:cNvPr>
        <xdr:cNvCxnSpPr/>
      </xdr:nvCxnSpPr>
      <xdr:spPr>
        <a:xfrm>
          <a:off x="19878675" y="91507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31" name="【学校施設】&#10;一人当たり面積平均値テキスト">
          <a:extLst>
            <a:ext uri="{FF2B5EF4-FFF2-40B4-BE49-F238E27FC236}">
              <a16:creationId xmlns:a16="http://schemas.microsoft.com/office/drawing/2014/main" id="{74C70208-9136-4039-9275-7FB98FD4248B}"/>
            </a:ext>
          </a:extLst>
        </xdr:cNvPr>
        <xdr:cNvSpPr txBox="1"/>
      </xdr:nvSpPr>
      <xdr:spPr>
        <a:xfrm>
          <a:off x="19992975" y="1000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32" name="フローチャート: 判断 431">
          <a:extLst>
            <a:ext uri="{FF2B5EF4-FFF2-40B4-BE49-F238E27FC236}">
              <a16:creationId xmlns:a16="http://schemas.microsoft.com/office/drawing/2014/main" id="{82F8B12E-0F36-4EB3-B02D-5AC438E56F59}"/>
            </a:ext>
          </a:extLst>
        </xdr:cNvPr>
        <xdr:cNvSpPr/>
      </xdr:nvSpPr>
      <xdr:spPr>
        <a:xfrm>
          <a:off x="19897725" y="101359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33" name="フローチャート: 判断 432">
          <a:extLst>
            <a:ext uri="{FF2B5EF4-FFF2-40B4-BE49-F238E27FC236}">
              <a16:creationId xmlns:a16="http://schemas.microsoft.com/office/drawing/2014/main" id="{22C7C5FC-AC3D-49B3-BEFB-D25E03B73E0D}"/>
            </a:ext>
          </a:extLst>
        </xdr:cNvPr>
        <xdr:cNvSpPr/>
      </xdr:nvSpPr>
      <xdr:spPr>
        <a:xfrm>
          <a:off x="19154775" y="1014653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434" name="フローチャート: 判断 433">
          <a:extLst>
            <a:ext uri="{FF2B5EF4-FFF2-40B4-BE49-F238E27FC236}">
              <a16:creationId xmlns:a16="http://schemas.microsoft.com/office/drawing/2014/main" id="{17CBBB10-5386-4735-A493-FCDAB0A3E7E7}"/>
            </a:ext>
          </a:extLst>
        </xdr:cNvPr>
        <xdr:cNvSpPr/>
      </xdr:nvSpPr>
      <xdr:spPr>
        <a:xfrm>
          <a:off x="18345150" y="1014265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435" name="フローチャート: 判断 434">
          <a:extLst>
            <a:ext uri="{FF2B5EF4-FFF2-40B4-BE49-F238E27FC236}">
              <a16:creationId xmlns:a16="http://schemas.microsoft.com/office/drawing/2014/main" id="{883B5A6E-4B44-474F-922A-AD4886B17F79}"/>
            </a:ext>
          </a:extLst>
        </xdr:cNvPr>
        <xdr:cNvSpPr/>
      </xdr:nvSpPr>
      <xdr:spPr>
        <a:xfrm>
          <a:off x="17554575" y="10135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436" name="フローチャート: 判断 435">
          <a:extLst>
            <a:ext uri="{FF2B5EF4-FFF2-40B4-BE49-F238E27FC236}">
              <a16:creationId xmlns:a16="http://schemas.microsoft.com/office/drawing/2014/main" id="{CDD4E525-0D8C-4911-8CF3-793D7AA165AB}"/>
            </a:ext>
          </a:extLst>
        </xdr:cNvPr>
        <xdr:cNvSpPr/>
      </xdr:nvSpPr>
      <xdr:spPr>
        <a:xfrm>
          <a:off x="16754475" y="101273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5548CD4C-0481-436B-BFCA-DA1636265323}"/>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41761C3C-9105-4948-8A33-2BF64E1487DF}"/>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75EA84E3-5BAF-4FD9-93A5-960259501A4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506403A-068B-4E35-9F5F-C6CEA7A15C6D}"/>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3E11D4B-8832-4F84-9D24-E51879D663DB}"/>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46127</xdr:rowOff>
    </xdr:from>
    <xdr:to>
      <xdr:col>116</xdr:col>
      <xdr:colOff>114300</xdr:colOff>
      <xdr:row>63</xdr:row>
      <xdr:rowOff>147727</xdr:rowOff>
    </xdr:to>
    <xdr:sp macro="" textlink="">
      <xdr:nvSpPr>
        <xdr:cNvPr id="442" name="楕円 441">
          <a:extLst>
            <a:ext uri="{FF2B5EF4-FFF2-40B4-BE49-F238E27FC236}">
              <a16:creationId xmlns:a16="http://schemas.microsoft.com/office/drawing/2014/main" id="{9D6C9FCD-C89B-431F-B456-7497AA7AE1A5}"/>
            </a:ext>
          </a:extLst>
        </xdr:cNvPr>
        <xdr:cNvSpPr/>
      </xdr:nvSpPr>
      <xdr:spPr>
        <a:xfrm>
          <a:off x="19897725" y="102505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132504</xdr:rowOff>
    </xdr:from>
    <xdr:ext cx="469744" cy="259045"/>
    <xdr:sp macro="" textlink="">
      <xdr:nvSpPr>
        <xdr:cNvPr id="443" name="【学校施設】&#10;一人当たり面積該当値テキスト">
          <a:extLst>
            <a:ext uri="{FF2B5EF4-FFF2-40B4-BE49-F238E27FC236}">
              <a16:creationId xmlns:a16="http://schemas.microsoft.com/office/drawing/2014/main" id="{7E64294D-54F2-4403-9837-61707C7B75D3}"/>
            </a:ext>
          </a:extLst>
        </xdr:cNvPr>
        <xdr:cNvSpPr txBox="1"/>
      </xdr:nvSpPr>
      <xdr:spPr>
        <a:xfrm>
          <a:off x="19992975" y="101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49692</xdr:rowOff>
    </xdr:from>
    <xdr:to>
      <xdr:col>112</xdr:col>
      <xdr:colOff>38100</xdr:colOff>
      <xdr:row>63</xdr:row>
      <xdr:rowOff>151292</xdr:rowOff>
    </xdr:to>
    <xdr:sp macro="" textlink="">
      <xdr:nvSpPr>
        <xdr:cNvPr id="444" name="楕円 443">
          <a:extLst>
            <a:ext uri="{FF2B5EF4-FFF2-40B4-BE49-F238E27FC236}">
              <a16:creationId xmlns:a16="http://schemas.microsoft.com/office/drawing/2014/main" id="{6F840237-E4BF-421E-BD98-D0C0A9B584CB}"/>
            </a:ext>
          </a:extLst>
        </xdr:cNvPr>
        <xdr:cNvSpPr/>
      </xdr:nvSpPr>
      <xdr:spPr>
        <a:xfrm>
          <a:off x="19154775" y="1024779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96927</xdr:rowOff>
    </xdr:from>
    <xdr:to>
      <xdr:col>116</xdr:col>
      <xdr:colOff>63500</xdr:colOff>
      <xdr:row>63</xdr:row>
      <xdr:rowOff>100492</xdr:rowOff>
    </xdr:to>
    <xdr:cxnSp macro="">
      <xdr:nvCxnSpPr>
        <xdr:cNvPr id="445" name="直線コネクタ 444">
          <a:extLst>
            <a:ext uri="{FF2B5EF4-FFF2-40B4-BE49-F238E27FC236}">
              <a16:creationId xmlns:a16="http://schemas.microsoft.com/office/drawing/2014/main" id="{313C16E7-3B40-4055-98DF-F1CE9DD9E14C}"/>
            </a:ext>
          </a:extLst>
        </xdr:cNvPr>
        <xdr:cNvCxnSpPr/>
      </xdr:nvCxnSpPr>
      <xdr:spPr>
        <a:xfrm flipV="1">
          <a:off x="19202400" y="10298202"/>
          <a:ext cx="752475"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446" name="n_1aveValue【学校施設】&#10;一人当たり面積">
          <a:extLst>
            <a:ext uri="{FF2B5EF4-FFF2-40B4-BE49-F238E27FC236}">
              <a16:creationId xmlns:a16="http://schemas.microsoft.com/office/drawing/2014/main" id="{BE90045F-8E91-42F5-AFFF-5E057875D3FB}"/>
            </a:ext>
          </a:extLst>
        </xdr:cNvPr>
        <xdr:cNvSpPr txBox="1"/>
      </xdr:nvSpPr>
      <xdr:spPr>
        <a:xfrm>
          <a:off x="18983402" y="99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447" name="n_2aveValue【学校施設】&#10;一人当たり面積">
          <a:extLst>
            <a:ext uri="{FF2B5EF4-FFF2-40B4-BE49-F238E27FC236}">
              <a16:creationId xmlns:a16="http://schemas.microsoft.com/office/drawing/2014/main" id="{B992BBE0-9DEE-49F3-AB6D-65D1E93A2C56}"/>
            </a:ext>
          </a:extLst>
        </xdr:cNvPr>
        <xdr:cNvSpPr txBox="1"/>
      </xdr:nvSpPr>
      <xdr:spPr>
        <a:xfrm>
          <a:off x="18183302" y="992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448" name="n_3aveValue【学校施設】&#10;一人当たり面積">
          <a:extLst>
            <a:ext uri="{FF2B5EF4-FFF2-40B4-BE49-F238E27FC236}">
              <a16:creationId xmlns:a16="http://schemas.microsoft.com/office/drawing/2014/main" id="{BDC42949-658B-4276-B4F5-4313AFFC9A9A}"/>
            </a:ext>
          </a:extLst>
        </xdr:cNvPr>
        <xdr:cNvSpPr txBox="1"/>
      </xdr:nvSpPr>
      <xdr:spPr>
        <a:xfrm>
          <a:off x="17383202" y="99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449" name="n_4aveValue【学校施設】&#10;一人当たり面積">
          <a:extLst>
            <a:ext uri="{FF2B5EF4-FFF2-40B4-BE49-F238E27FC236}">
              <a16:creationId xmlns:a16="http://schemas.microsoft.com/office/drawing/2014/main" id="{EE13DAD1-3D97-43EE-8502-F1FB7D1BDAA4}"/>
            </a:ext>
          </a:extLst>
        </xdr:cNvPr>
        <xdr:cNvSpPr txBox="1"/>
      </xdr:nvSpPr>
      <xdr:spPr>
        <a:xfrm>
          <a:off x="16592627" y="99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142419</xdr:rowOff>
    </xdr:from>
    <xdr:ext cx="469744" cy="259045"/>
    <xdr:sp macro="" textlink="">
      <xdr:nvSpPr>
        <xdr:cNvPr id="450" name="n_1mainValue【学校施設】&#10;一人当たり面積">
          <a:extLst>
            <a:ext uri="{FF2B5EF4-FFF2-40B4-BE49-F238E27FC236}">
              <a16:creationId xmlns:a16="http://schemas.microsoft.com/office/drawing/2014/main" id="{2F99AB77-C4B8-4E0A-ADE7-5A533AE6B9A3}"/>
            </a:ext>
          </a:extLst>
        </xdr:cNvPr>
        <xdr:cNvSpPr txBox="1"/>
      </xdr:nvSpPr>
      <xdr:spPr>
        <a:xfrm>
          <a:off x="18983402" y="10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1" name="正方形/長方形 450">
          <a:extLst>
            <a:ext uri="{FF2B5EF4-FFF2-40B4-BE49-F238E27FC236}">
              <a16:creationId xmlns:a16="http://schemas.microsoft.com/office/drawing/2014/main" id="{68A1BCB2-29D6-4F75-AFA6-7683BCDED337}"/>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2" name="正方形/長方形 451">
          <a:extLst>
            <a:ext uri="{FF2B5EF4-FFF2-40B4-BE49-F238E27FC236}">
              <a16:creationId xmlns:a16="http://schemas.microsoft.com/office/drawing/2014/main" id="{86E866E9-0167-474D-B082-692BC51ECB44}"/>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3" name="正方形/長方形 452">
          <a:extLst>
            <a:ext uri="{FF2B5EF4-FFF2-40B4-BE49-F238E27FC236}">
              <a16:creationId xmlns:a16="http://schemas.microsoft.com/office/drawing/2014/main" id="{1D810869-5A93-418D-B818-A127E892F76C}"/>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4" name="正方形/長方形 453">
          <a:extLst>
            <a:ext uri="{FF2B5EF4-FFF2-40B4-BE49-F238E27FC236}">
              <a16:creationId xmlns:a16="http://schemas.microsoft.com/office/drawing/2014/main" id="{5FA2DBA3-8B81-4FFB-A720-3E97021E87D7}"/>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5" name="正方形/長方形 454">
          <a:extLst>
            <a:ext uri="{FF2B5EF4-FFF2-40B4-BE49-F238E27FC236}">
              <a16:creationId xmlns:a16="http://schemas.microsoft.com/office/drawing/2014/main" id="{CF13D362-3C7A-43F3-B3FC-0CFFC6B90A18}"/>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6" name="正方形/長方形 455">
          <a:extLst>
            <a:ext uri="{FF2B5EF4-FFF2-40B4-BE49-F238E27FC236}">
              <a16:creationId xmlns:a16="http://schemas.microsoft.com/office/drawing/2014/main" id="{18C9CC09-F488-424C-9F69-3A2000EF0119}"/>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7" name="正方形/長方形 456">
          <a:extLst>
            <a:ext uri="{FF2B5EF4-FFF2-40B4-BE49-F238E27FC236}">
              <a16:creationId xmlns:a16="http://schemas.microsoft.com/office/drawing/2014/main" id="{BADAA36B-DA2E-4AD2-98E1-BA752D9461C0}"/>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8" name="正方形/長方形 457">
          <a:extLst>
            <a:ext uri="{FF2B5EF4-FFF2-40B4-BE49-F238E27FC236}">
              <a16:creationId xmlns:a16="http://schemas.microsoft.com/office/drawing/2014/main" id="{7A907D2C-565C-434C-847C-6C23E3226C85}"/>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a:extLst>
            <a:ext uri="{FF2B5EF4-FFF2-40B4-BE49-F238E27FC236}">
              <a16:creationId xmlns:a16="http://schemas.microsoft.com/office/drawing/2014/main" id="{1A3B5310-937A-4DAE-87BE-579C76C3BB3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a:extLst>
            <a:ext uri="{FF2B5EF4-FFF2-40B4-BE49-F238E27FC236}">
              <a16:creationId xmlns:a16="http://schemas.microsoft.com/office/drawing/2014/main" id="{64C78444-EF27-46CB-B141-B2184CA832C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a:extLst>
            <a:ext uri="{FF2B5EF4-FFF2-40B4-BE49-F238E27FC236}">
              <a16:creationId xmlns:a16="http://schemas.microsoft.com/office/drawing/2014/main" id="{92EA7800-BE2B-432A-9380-37A9B666FB06}"/>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a:extLst>
            <a:ext uri="{FF2B5EF4-FFF2-40B4-BE49-F238E27FC236}">
              <a16:creationId xmlns:a16="http://schemas.microsoft.com/office/drawing/2014/main" id="{F12E53F7-755D-4AF6-9FB4-9E9BEE53848D}"/>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a:extLst>
            <a:ext uri="{FF2B5EF4-FFF2-40B4-BE49-F238E27FC236}">
              <a16:creationId xmlns:a16="http://schemas.microsoft.com/office/drawing/2014/main" id="{29C1292C-FB95-44E3-A71A-0B1E9FCAFE6C}"/>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a:extLst>
            <a:ext uri="{FF2B5EF4-FFF2-40B4-BE49-F238E27FC236}">
              <a16:creationId xmlns:a16="http://schemas.microsoft.com/office/drawing/2014/main" id="{53B44D13-248C-4627-87DE-86391C752084}"/>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a:extLst>
            <a:ext uri="{FF2B5EF4-FFF2-40B4-BE49-F238E27FC236}">
              <a16:creationId xmlns:a16="http://schemas.microsoft.com/office/drawing/2014/main" id="{C211F65B-B8CE-4DBF-A785-D9FF87F5FD50}"/>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a:extLst>
            <a:ext uri="{FF2B5EF4-FFF2-40B4-BE49-F238E27FC236}">
              <a16:creationId xmlns:a16="http://schemas.microsoft.com/office/drawing/2014/main" id="{BBCDFAFE-8115-493F-8B76-C9571A23AC38}"/>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7" name="正方形/長方形 466">
          <a:extLst>
            <a:ext uri="{FF2B5EF4-FFF2-40B4-BE49-F238E27FC236}">
              <a16:creationId xmlns:a16="http://schemas.microsoft.com/office/drawing/2014/main" id="{A0E1D9FA-099E-483E-9C73-26406556DB38}"/>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8" name="正方形/長方形 467">
          <a:extLst>
            <a:ext uri="{FF2B5EF4-FFF2-40B4-BE49-F238E27FC236}">
              <a16:creationId xmlns:a16="http://schemas.microsoft.com/office/drawing/2014/main" id="{3685468B-2A15-4FBD-9F92-3DF3FCA7E75F}"/>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9" name="正方形/長方形 468">
          <a:extLst>
            <a:ext uri="{FF2B5EF4-FFF2-40B4-BE49-F238E27FC236}">
              <a16:creationId xmlns:a16="http://schemas.microsoft.com/office/drawing/2014/main" id="{27F4E656-236D-48A8-A0FB-B528C3AA34C3}"/>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0" name="正方形/長方形 469">
          <a:extLst>
            <a:ext uri="{FF2B5EF4-FFF2-40B4-BE49-F238E27FC236}">
              <a16:creationId xmlns:a16="http://schemas.microsoft.com/office/drawing/2014/main" id="{FA65C5FE-DFA9-4913-8E11-AD5944196AC7}"/>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1" name="正方形/長方形 470">
          <a:extLst>
            <a:ext uri="{FF2B5EF4-FFF2-40B4-BE49-F238E27FC236}">
              <a16:creationId xmlns:a16="http://schemas.microsoft.com/office/drawing/2014/main" id="{2F139721-E3F8-4834-AE82-3FCA9534922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2" name="正方形/長方形 471">
          <a:extLst>
            <a:ext uri="{FF2B5EF4-FFF2-40B4-BE49-F238E27FC236}">
              <a16:creationId xmlns:a16="http://schemas.microsoft.com/office/drawing/2014/main" id="{2B8316B5-B19C-49E4-950F-015014E1F814}"/>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3" name="正方形/長方形 472">
          <a:extLst>
            <a:ext uri="{FF2B5EF4-FFF2-40B4-BE49-F238E27FC236}">
              <a16:creationId xmlns:a16="http://schemas.microsoft.com/office/drawing/2014/main" id="{F9AAF82D-BFB1-49AB-AFC6-2A0B1BA0D8C3}"/>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4" name="正方形/長方形 473">
          <a:extLst>
            <a:ext uri="{FF2B5EF4-FFF2-40B4-BE49-F238E27FC236}">
              <a16:creationId xmlns:a16="http://schemas.microsoft.com/office/drawing/2014/main" id="{BE099BD9-308A-482D-A90E-99E200BA5C73}"/>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5" name="テキスト ボックス 474">
          <a:extLst>
            <a:ext uri="{FF2B5EF4-FFF2-40B4-BE49-F238E27FC236}">
              <a16:creationId xmlns:a16="http://schemas.microsoft.com/office/drawing/2014/main" id="{D5C34FC2-89C0-49E7-8F2D-3EA6EE0719B1}"/>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6" name="直線コネクタ 475">
          <a:extLst>
            <a:ext uri="{FF2B5EF4-FFF2-40B4-BE49-F238E27FC236}">
              <a16:creationId xmlns:a16="http://schemas.microsoft.com/office/drawing/2014/main" id="{668FA92D-FB05-42EB-B88C-0250AFF55489}"/>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7" name="テキスト ボックス 476">
          <a:extLst>
            <a:ext uri="{FF2B5EF4-FFF2-40B4-BE49-F238E27FC236}">
              <a16:creationId xmlns:a16="http://schemas.microsoft.com/office/drawing/2014/main" id="{4F8503D0-6891-4589-A7C8-D30A0942B3BF}"/>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8" name="直線コネクタ 477">
          <a:extLst>
            <a:ext uri="{FF2B5EF4-FFF2-40B4-BE49-F238E27FC236}">
              <a16:creationId xmlns:a16="http://schemas.microsoft.com/office/drawing/2014/main" id="{F57A5A7B-625E-4ABE-84B2-E3541405CE42}"/>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9" name="テキスト ボックス 478">
          <a:extLst>
            <a:ext uri="{FF2B5EF4-FFF2-40B4-BE49-F238E27FC236}">
              <a16:creationId xmlns:a16="http://schemas.microsoft.com/office/drawing/2014/main" id="{62484768-5DA3-4186-AB3E-CFD1D69CCF21}"/>
            </a:ext>
          </a:extLst>
        </xdr:cNvPr>
        <xdr:cNvSpPr txBox="1"/>
      </xdr:nvSpPr>
      <xdr:spPr>
        <a:xfrm>
          <a:off x="107945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0" name="直線コネクタ 479">
          <a:extLst>
            <a:ext uri="{FF2B5EF4-FFF2-40B4-BE49-F238E27FC236}">
              <a16:creationId xmlns:a16="http://schemas.microsoft.com/office/drawing/2014/main" id="{CFFB22BB-C7B3-4538-BEF3-FE348EFE7CB5}"/>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1" name="テキスト ボックス 480">
          <a:extLst>
            <a:ext uri="{FF2B5EF4-FFF2-40B4-BE49-F238E27FC236}">
              <a16:creationId xmlns:a16="http://schemas.microsoft.com/office/drawing/2014/main" id="{880D5A0E-39EE-4F31-9850-2222A6F13902}"/>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2" name="直線コネクタ 481">
          <a:extLst>
            <a:ext uri="{FF2B5EF4-FFF2-40B4-BE49-F238E27FC236}">
              <a16:creationId xmlns:a16="http://schemas.microsoft.com/office/drawing/2014/main" id="{6DDBE0F5-88EA-4669-8336-7245BFCD102A}"/>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3" name="テキスト ボックス 482">
          <a:extLst>
            <a:ext uri="{FF2B5EF4-FFF2-40B4-BE49-F238E27FC236}">
              <a16:creationId xmlns:a16="http://schemas.microsoft.com/office/drawing/2014/main" id="{B2A6E2DF-748A-42FF-9919-F239388B2765}"/>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4" name="直線コネクタ 483">
          <a:extLst>
            <a:ext uri="{FF2B5EF4-FFF2-40B4-BE49-F238E27FC236}">
              <a16:creationId xmlns:a16="http://schemas.microsoft.com/office/drawing/2014/main" id="{0E584B9F-3F8E-47BB-8FBF-EA542032D2CE}"/>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5" name="テキスト ボックス 484">
          <a:extLst>
            <a:ext uri="{FF2B5EF4-FFF2-40B4-BE49-F238E27FC236}">
              <a16:creationId xmlns:a16="http://schemas.microsoft.com/office/drawing/2014/main" id="{FBFC6369-ED06-40E7-BF5A-6EDC0A713010}"/>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6" name="直線コネクタ 485">
          <a:extLst>
            <a:ext uri="{FF2B5EF4-FFF2-40B4-BE49-F238E27FC236}">
              <a16:creationId xmlns:a16="http://schemas.microsoft.com/office/drawing/2014/main" id="{251CF883-90D0-47AA-8A7D-4A946A31DF79}"/>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7" name="テキスト ボックス 486">
          <a:extLst>
            <a:ext uri="{FF2B5EF4-FFF2-40B4-BE49-F238E27FC236}">
              <a16:creationId xmlns:a16="http://schemas.microsoft.com/office/drawing/2014/main" id="{C42E15EA-42A5-45CA-8614-ECDA436E4F3C}"/>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8" name="直線コネクタ 487">
          <a:extLst>
            <a:ext uri="{FF2B5EF4-FFF2-40B4-BE49-F238E27FC236}">
              <a16:creationId xmlns:a16="http://schemas.microsoft.com/office/drawing/2014/main" id="{30BCC3B3-6EDE-4DD5-B596-D3800CC6DC77}"/>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9" name="テキスト ボックス 488">
          <a:extLst>
            <a:ext uri="{FF2B5EF4-FFF2-40B4-BE49-F238E27FC236}">
              <a16:creationId xmlns:a16="http://schemas.microsoft.com/office/drawing/2014/main" id="{CB4D521A-842F-4AFF-9AF4-EC46F559E89C}"/>
            </a:ext>
          </a:extLst>
        </xdr:cNvPr>
        <xdr:cNvSpPr txBox="1"/>
      </xdr:nvSpPr>
      <xdr:spPr>
        <a:xfrm>
          <a:off x="10903736" y="160117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0" name="直線コネクタ 489">
          <a:extLst>
            <a:ext uri="{FF2B5EF4-FFF2-40B4-BE49-F238E27FC236}">
              <a16:creationId xmlns:a16="http://schemas.microsoft.com/office/drawing/2014/main" id="{8D8301C8-F3BD-4C3D-B119-82D9A4A95AD1}"/>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公民館】&#10;有形固定資産減価償却率グラフ枠">
          <a:extLst>
            <a:ext uri="{FF2B5EF4-FFF2-40B4-BE49-F238E27FC236}">
              <a16:creationId xmlns:a16="http://schemas.microsoft.com/office/drawing/2014/main" id="{38938D9F-3D14-437A-A588-6EEFDF1B294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92" name="直線コネクタ 491">
          <a:extLst>
            <a:ext uri="{FF2B5EF4-FFF2-40B4-BE49-F238E27FC236}">
              <a16:creationId xmlns:a16="http://schemas.microsoft.com/office/drawing/2014/main" id="{AB40BCE6-5976-4F2F-BD2A-F386D26EE0F7}"/>
            </a:ext>
          </a:extLst>
        </xdr:cNvPr>
        <xdr:cNvCxnSpPr/>
      </xdr:nvCxnSpPr>
      <xdr:spPr>
        <a:xfrm flipV="1">
          <a:off x="14696439" y="16180254"/>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93" name="【公民館】&#10;有形固定資産減価償却率最小値テキスト">
          <a:extLst>
            <a:ext uri="{FF2B5EF4-FFF2-40B4-BE49-F238E27FC236}">
              <a16:creationId xmlns:a16="http://schemas.microsoft.com/office/drawing/2014/main" id="{F18AF6CA-483C-4EB3-91B2-6E70F590612D}"/>
            </a:ext>
          </a:extLst>
        </xdr:cNvPr>
        <xdr:cNvSpPr txBox="1"/>
      </xdr:nvSpPr>
      <xdr:spPr>
        <a:xfrm>
          <a:off x="14735175" y="17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94" name="直線コネクタ 493">
          <a:extLst>
            <a:ext uri="{FF2B5EF4-FFF2-40B4-BE49-F238E27FC236}">
              <a16:creationId xmlns:a16="http://schemas.microsoft.com/office/drawing/2014/main" id="{0AE1240D-885D-48E8-A3B8-5F84F84FA867}"/>
            </a:ext>
          </a:extLst>
        </xdr:cNvPr>
        <xdr:cNvCxnSpPr/>
      </xdr:nvCxnSpPr>
      <xdr:spPr>
        <a:xfrm>
          <a:off x="14611350" y="1768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95" name="【公民館】&#10;有形固定資産減価償却率最大値テキスト">
          <a:extLst>
            <a:ext uri="{FF2B5EF4-FFF2-40B4-BE49-F238E27FC236}">
              <a16:creationId xmlns:a16="http://schemas.microsoft.com/office/drawing/2014/main" id="{1515E173-8103-4340-9387-08B139D56D17}"/>
            </a:ext>
          </a:extLst>
        </xdr:cNvPr>
        <xdr:cNvSpPr txBox="1"/>
      </xdr:nvSpPr>
      <xdr:spPr>
        <a:xfrm>
          <a:off x="14735175" y="15965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96" name="直線コネクタ 495">
          <a:extLst>
            <a:ext uri="{FF2B5EF4-FFF2-40B4-BE49-F238E27FC236}">
              <a16:creationId xmlns:a16="http://schemas.microsoft.com/office/drawing/2014/main" id="{67BF6366-C393-4297-B82D-A604DFC91724}"/>
            </a:ext>
          </a:extLst>
        </xdr:cNvPr>
        <xdr:cNvCxnSpPr/>
      </xdr:nvCxnSpPr>
      <xdr:spPr>
        <a:xfrm>
          <a:off x="14611350" y="161802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497" name="【公民館】&#10;有形固定資産減価償却率平均値テキスト">
          <a:extLst>
            <a:ext uri="{FF2B5EF4-FFF2-40B4-BE49-F238E27FC236}">
              <a16:creationId xmlns:a16="http://schemas.microsoft.com/office/drawing/2014/main" id="{6E869207-731D-4A02-8F7A-57D15F2C94F9}"/>
            </a:ext>
          </a:extLst>
        </xdr:cNvPr>
        <xdr:cNvSpPr txBox="1"/>
      </xdr:nvSpPr>
      <xdr:spPr>
        <a:xfrm>
          <a:off x="14735175" y="170499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498" name="フローチャート: 判断 497">
          <a:extLst>
            <a:ext uri="{FF2B5EF4-FFF2-40B4-BE49-F238E27FC236}">
              <a16:creationId xmlns:a16="http://schemas.microsoft.com/office/drawing/2014/main" id="{803F0E5B-CE55-4EF7-9CF3-09EF4CE84A05}"/>
            </a:ext>
          </a:extLst>
        </xdr:cNvPr>
        <xdr:cNvSpPr/>
      </xdr:nvSpPr>
      <xdr:spPr>
        <a:xfrm>
          <a:off x="14649450" y="170715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499" name="フローチャート: 判断 498">
          <a:extLst>
            <a:ext uri="{FF2B5EF4-FFF2-40B4-BE49-F238E27FC236}">
              <a16:creationId xmlns:a16="http://schemas.microsoft.com/office/drawing/2014/main" id="{4666BD5B-2F95-4249-88BA-063568D8BB55}"/>
            </a:ext>
          </a:extLst>
        </xdr:cNvPr>
        <xdr:cNvSpPr/>
      </xdr:nvSpPr>
      <xdr:spPr>
        <a:xfrm>
          <a:off x="13887450" y="1709447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00" name="フローチャート: 判断 499">
          <a:extLst>
            <a:ext uri="{FF2B5EF4-FFF2-40B4-BE49-F238E27FC236}">
              <a16:creationId xmlns:a16="http://schemas.microsoft.com/office/drawing/2014/main" id="{8754D2DC-B9AB-4A6F-A498-CF5B34A17603}"/>
            </a:ext>
          </a:extLst>
        </xdr:cNvPr>
        <xdr:cNvSpPr/>
      </xdr:nvSpPr>
      <xdr:spPr>
        <a:xfrm>
          <a:off x="13096875" y="171270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01" name="フローチャート: 判断 500">
          <a:extLst>
            <a:ext uri="{FF2B5EF4-FFF2-40B4-BE49-F238E27FC236}">
              <a16:creationId xmlns:a16="http://schemas.microsoft.com/office/drawing/2014/main" id="{3BB00806-B49A-4713-85DA-A8B1EC4A805E}"/>
            </a:ext>
          </a:extLst>
        </xdr:cNvPr>
        <xdr:cNvSpPr/>
      </xdr:nvSpPr>
      <xdr:spPr>
        <a:xfrm>
          <a:off x="12296775" y="1706018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02" name="フローチャート: 判断 501">
          <a:extLst>
            <a:ext uri="{FF2B5EF4-FFF2-40B4-BE49-F238E27FC236}">
              <a16:creationId xmlns:a16="http://schemas.microsoft.com/office/drawing/2014/main" id="{82F3314C-1E90-4875-A288-B6FC4ED4853A}"/>
            </a:ext>
          </a:extLst>
        </xdr:cNvPr>
        <xdr:cNvSpPr/>
      </xdr:nvSpPr>
      <xdr:spPr>
        <a:xfrm>
          <a:off x="11487150" y="170486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FD26E7BD-4C49-45FA-9C65-274220FFAE6E}"/>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BBC83B45-0E9C-4F45-93ED-1E7515FFB1FB}"/>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E8E401EB-0453-4FF7-8ECF-28344E0DE109}"/>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60C6A50D-0FA7-4B8A-8955-B3BAD3F5C9E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A82DBAEF-B1B2-4AD7-930B-3A5265435EAC}"/>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74386</xdr:rowOff>
    </xdr:from>
    <xdr:to>
      <xdr:col>85</xdr:col>
      <xdr:colOff>177800</xdr:colOff>
      <xdr:row>101</xdr:row>
      <xdr:rowOff>4536</xdr:rowOff>
    </xdr:to>
    <xdr:sp macro="" textlink="">
      <xdr:nvSpPr>
        <xdr:cNvPr id="508" name="楕円 507">
          <a:extLst>
            <a:ext uri="{FF2B5EF4-FFF2-40B4-BE49-F238E27FC236}">
              <a16:creationId xmlns:a16="http://schemas.microsoft.com/office/drawing/2014/main" id="{836C2036-FD5E-46AA-9A1F-51778573BED7}"/>
            </a:ext>
          </a:extLst>
        </xdr:cNvPr>
        <xdr:cNvSpPr/>
      </xdr:nvSpPr>
      <xdr:spPr>
        <a:xfrm>
          <a:off x="14649450" y="16266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97263</xdr:rowOff>
    </xdr:from>
    <xdr:ext cx="405111" cy="259045"/>
    <xdr:sp macro="" textlink="">
      <xdr:nvSpPr>
        <xdr:cNvPr id="509" name="【公民館】&#10;有形固定資産減価償却率該当値テキスト">
          <a:extLst>
            <a:ext uri="{FF2B5EF4-FFF2-40B4-BE49-F238E27FC236}">
              <a16:creationId xmlns:a16="http://schemas.microsoft.com/office/drawing/2014/main" id="{9D3E0BB4-6CB4-4A87-ACDF-FF8FA2F66773}"/>
            </a:ext>
          </a:extLst>
        </xdr:cNvPr>
        <xdr:cNvSpPr txBox="1"/>
      </xdr:nvSpPr>
      <xdr:spPr>
        <a:xfrm>
          <a:off x="14735175" y="1612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38463</xdr:rowOff>
    </xdr:from>
    <xdr:to>
      <xdr:col>81</xdr:col>
      <xdr:colOff>101600</xdr:colOff>
      <xdr:row>100</xdr:row>
      <xdr:rowOff>140063</xdr:rowOff>
    </xdr:to>
    <xdr:sp macro="" textlink="">
      <xdr:nvSpPr>
        <xdr:cNvPr id="510" name="楕円 509">
          <a:extLst>
            <a:ext uri="{FF2B5EF4-FFF2-40B4-BE49-F238E27FC236}">
              <a16:creationId xmlns:a16="http://schemas.microsoft.com/office/drawing/2014/main" id="{D3FC7470-2D45-4A65-98E3-183C0DBD6A2B}"/>
            </a:ext>
          </a:extLst>
        </xdr:cNvPr>
        <xdr:cNvSpPr/>
      </xdr:nvSpPr>
      <xdr:spPr>
        <a:xfrm>
          <a:off x="13887450" y="1623096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89263</xdr:rowOff>
    </xdr:from>
    <xdr:to>
      <xdr:col>85</xdr:col>
      <xdr:colOff>127000</xdr:colOff>
      <xdr:row>100</xdr:row>
      <xdr:rowOff>125186</xdr:rowOff>
    </xdr:to>
    <xdr:cxnSp macro="">
      <xdr:nvCxnSpPr>
        <xdr:cNvPr id="511" name="直線コネクタ 510">
          <a:extLst>
            <a:ext uri="{FF2B5EF4-FFF2-40B4-BE49-F238E27FC236}">
              <a16:creationId xmlns:a16="http://schemas.microsoft.com/office/drawing/2014/main" id="{AD57E20B-354B-413E-B517-DF8E115D2950}"/>
            </a:ext>
          </a:extLst>
        </xdr:cNvPr>
        <xdr:cNvCxnSpPr/>
      </xdr:nvCxnSpPr>
      <xdr:spPr>
        <a:xfrm>
          <a:off x="13935075" y="16278588"/>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512" name="n_1aveValue【公民館】&#10;有形固定資産減価償却率">
          <a:extLst>
            <a:ext uri="{FF2B5EF4-FFF2-40B4-BE49-F238E27FC236}">
              <a16:creationId xmlns:a16="http://schemas.microsoft.com/office/drawing/2014/main" id="{0FB9BD0E-90C3-443D-AC85-84F0DDC74224}"/>
            </a:ext>
          </a:extLst>
        </xdr:cNvPr>
        <xdr:cNvSpPr txBox="1"/>
      </xdr:nvSpPr>
      <xdr:spPr>
        <a:xfrm>
          <a:off x="13745219" y="1717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513" name="n_2aveValue【公民館】&#10;有形固定資産減価償却率">
          <a:extLst>
            <a:ext uri="{FF2B5EF4-FFF2-40B4-BE49-F238E27FC236}">
              <a16:creationId xmlns:a16="http://schemas.microsoft.com/office/drawing/2014/main" id="{B0A7E24F-C7BA-4C63-BC09-59B64B7C009B}"/>
            </a:ext>
          </a:extLst>
        </xdr:cNvPr>
        <xdr:cNvSpPr txBox="1"/>
      </xdr:nvSpPr>
      <xdr:spPr>
        <a:xfrm>
          <a:off x="12964169"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514" name="n_3aveValue【公民館】&#10;有形固定資産減価償却率">
          <a:extLst>
            <a:ext uri="{FF2B5EF4-FFF2-40B4-BE49-F238E27FC236}">
              <a16:creationId xmlns:a16="http://schemas.microsoft.com/office/drawing/2014/main" id="{758584AE-7CF6-4E55-B4B5-767F4494D4A3}"/>
            </a:ext>
          </a:extLst>
        </xdr:cNvPr>
        <xdr:cNvSpPr txBox="1"/>
      </xdr:nvSpPr>
      <xdr:spPr>
        <a:xfrm>
          <a:off x="12164069" y="16848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515" name="n_4aveValue【公民館】&#10;有形固定資産減価償却率">
          <a:extLst>
            <a:ext uri="{FF2B5EF4-FFF2-40B4-BE49-F238E27FC236}">
              <a16:creationId xmlns:a16="http://schemas.microsoft.com/office/drawing/2014/main" id="{6CC053A5-898A-408A-8AA3-BBEE05F0C56E}"/>
            </a:ext>
          </a:extLst>
        </xdr:cNvPr>
        <xdr:cNvSpPr txBox="1"/>
      </xdr:nvSpPr>
      <xdr:spPr>
        <a:xfrm>
          <a:off x="11354444" y="1684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156590</xdr:rowOff>
    </xdr:from>
    <xdr:ext cx="340478" cy="259045"/>
    <xdr:sp macro="" textlink="">
      <xdr:nvSpPr>
        <xdr:cNvPr id="516" name="n_1mainValue【公民館】&#10;有形固定資産減価償却率">
          <a:extLst>
            <a:ext uri="{FF2B5EF4-FFF2-40B4-BE49-F238E27FC236}">
              <a16:creationId xmlns:a16="http://schemas.microsoft.com/office/drawing/2014/main" id="{E2A8E34E-6052-43E3-A92A-02B630D68C08}"/>
            </a:ext>
          </a:extLst>
        </xdr:cNvPr>
        <xdr:cNvSpPr txBox="1"/>
      </xdr:nvSpPr>
      <xdr:spPr>
        <a:xfrm>
          <a:off x="13774361" y="160284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a:extLst>
            <a:ext uri="{FF2B5EF4-FFF2-40B4-BE49-F238E27FC236}">
              <a16:creationId xmlns:a16="http://schemas.microsoft.com/office/drawing/2014/main" id="{BE969444-5C7E-410D-949D-76FB21ED360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a:extLst>
            <a:ext uri="{FF2B5EF4-FFF2-40B4-BE49-F238E27FC236}">
              <a16:creationId xmlns:a16="http://schemas.microsoft.com/office/drawing/2014/main" id="{03F10CC6-ECE5-466D-9BEF-6D9FA9C75B01}"/>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a:extLst>
            <a:ext uri="{FF2B5EF4-FFF2-40B4-BE49-F238E27FC236}">
              <a16:creationId xmlns:a16="http://schemas.microsoft.com/office/drawing/2014/main" id="{CE41C647-457A-4BB3-8656-8BAFD68888DA}"/>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a:extLst>
            <a:ext uri="{FF2B5EF4-FFF2-40B4-BE49-F238E27FC236}">
              <a16:creationId xmlns:a16="http://schemas.microsoft.com/office/drawing/2014/main" id="{DD426985-3134-40B0-A21F-A81C5DA81E1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a:extLst>
            <a:ext uri="{FF2B5EF4-FFF2-40B4-BE49-F238E27FC236}">
              <a16:creationId xmlns:a16="http://schemas.microsoft.com/office/drawing/2014/main" id="{F9472AD2-1BE7-42F8-A4E7-688B378E20EF}"/>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a:extLst>
            <a:ext uri="{FF2B5EF4-FFF2-40B4-BE49-F238E27FC236}">
              <a16:creationId xmlns:a16="http://schemas.microsoft.com/office/drawing/2014/main" id="{2AD4817E-D34E-4BD1-B5FE-012A0B05C2A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a:extLst>
            <a:ext uri="{FF2B5EF4-FFF2-40B4-BE49-F238E27FC236}">
              <a16:creationId xmlns:a16="http://schemas.microsoft.com/office/drawing/2014/main" id="{9634E880-0449-426D-AD6D-DE48A4F96136}"/>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a:extLst>
            <a:ext uri="{FF2B5EF4-FFF2-40B4-BE49-F238E27FC236}">
              <a16:creationId xmlns:a16="http://schemas.microsoft.com/office/drawing/2014/main" id="{627F620E-D3E8-430C-826B-7C65EA2B3188}"/>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a:extLst>
            <a:ext uri="{FF2B5EF4-FFF2-40B4-BE49-F238E27FC236}">
              <a16:creationId xmlns:a16="http://schemas.microsoft.com/office/drawing/2014/main" id="{1F86A59E-EEBB-47DA-8F51-C14D60331CC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a:extLst>
            <a:ext uri="{FF2B5EF4-FFF2-40B4-BE49-F238E27FC236}">
              <a16:creationId xmlns:a16="http://schemas.microsoft.com/office/drawing/2014/main" id="{9E4D75A4-7A78-4D6D-BDD7-979E2521D964}"/>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a:extLst>
            <a:ext uri="{FF2B5EF4-FFF2-40B4-BE49-F238E27FC236}">
              <a16:creationId xmlns:a16="http://schemas.microsoft.com/office/drawing/2014/main" id="{9E032AC3-0185-4B36-8824-63FB542D3F8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学校施設、公営住宅等の公共施設は</a:t>
          </a:r>
          <a:r>
            <a:rPr kumimoji="1" lang="ja-JP" altLang="ja-JP" sz="1100">
              <a:solidFill>
                <a:schemeClr val="dk1"/>
              </a:solidFill>
              <a:effectLst/>
              <a:latin typeface="+mn-lt"/>
              <a:ea typeface="+mn-ea"/>
              <a:cs typeface="+mn-cs"/>
            </a:rPr>
            <a:t>復旧・復興事業により新たに整備した</a:t>
          </a:r>
          <a:r>
            <a:rPr kumimoji="1" lang="ja-JP" altLang="en-US" sz="1100">
              <a:solidFill>
                <a:schemeClr val="dk1"/>
              </a:solidFill>
              <a:effectLst/>
              <a:latin typeface="+mn-lt"/>
              <a:ea typeface="+mn-ea"/>
              <a:cs typeface="+mn-cs"/>
            </a:rPr>
            <a:t>ものであるため</a:t>
          </a:r>
          <a:r>
            <a:rPr kumimoji="1" lang="ja-JP" altLang="ja-JP" sz="1100">
              <a:solidFill>
                <a:schemeClr val="dk1"/>
              </a:solidFill>
              <a:effectLst/>
              <a:latin typeface="+mn-lt"/>
              <a:ea typeface="+mn-ea"/>
              <a:cs typeface="+mn-cs"/>
            </a:rPr>
            <a:t>、有形固定資産減価償却率は類似</a:t>
          </a:r>
          <a:r>
            <a:rPr kumimoji="1" lang="ja-JP" altLang="en-US" sz="1100">
              <a:solidFill>
                <a:schemeClr val="dk1"/>
              </a:solidFill>
              <a:effectLst/>
              <a:latin typeface="+mn-lt"/>
              <a:ea typeface="+mn-ea"/>
              <a:cs typeface="+mn-cs"/>
            </a:rPr>
            <a:t>団体を下回っている。</a:t>
          </a:r>
          <a:r>
            <a:rPr kumimoji="1" lang="ja-JP" altLang="ja-JP" sz="1100">
              <a:solidFill>
                <a:schemeClr val="dk1"/>
              </a:solidFill>
              <a:effectLst/>
              <a:latin typeface="+mn-lt"/>
              <a:ea typeface="+mn-ea"/>
              <a:cs typeface="+mn-cs"/>
            </a:rPr>
            <a:t>有形固定資産は近年増加傾向にあ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公共施設等総合管理計画等に基づき、公共施設等の適切な維持管理に努める。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74B16A-FCB0-4A8D-9812-CC581C09B6A8}"/>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1B7061-3480-4B86-848C-6E2592551ED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7ACAC3-F5E8-42F8-A7F8-8A9E739F870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8CA570-48BE-43A3-9D7E-E8A4E858405B}"/>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9B4F10-20C5-444B-966D-F236EA8B59C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2BEFC89-A2EE-444C-9A83-B31ED26987D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25F59D-C64E-4D4A-84AE-6C64F228BE38}"/>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B8DBBF8-1ED8-45A5-9DF3-CF624DCBD59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D1C085-7A2D-4F0E-806D-6054728658E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637E95-8D1C-432C-B6D2-19981F6A5B53}"/>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FCF3DA4-2053-4A47-AAB1-DC385DFFDDE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12C38E-BDAE-4E0D-9F48-47E0F40C2FC4}"/>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E94767-6D9A-4BB0-8047-D687C5265DC5}"/>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57316C-4229-42DA-9610-ACD7FE620705}"/>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67087E-31FB-4D68-A388-5AD0D10CDF1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8F3DB5-075F-401E-B97B-6832ED24E55E}"/>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5F61CA-D659-4C9A-A8C0-4F22E91451F7}"/>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93D898D-B5DB-48BF-96DB-36BD8C208D23}"/>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89AB47-0713-4CC8-B9B6-9F786311406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5233EBC-CF3D-4DC7-8A63-7825153FD493}"/>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87B8E2-1BF8-425F-8F18-652525DD9FD6}"/>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964F5D-762C-491F-9DE9-1794BD2F5E6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468C47-903D-428A-B990-8498D74C2AC9}"/>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4A5091-9244-4DD2-A87B-ECF3963094BF}"/>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376A3ED-8A8E-4148-98D3-4257DE303FC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AA9B07-C5F3-4FA9-A962-4BC8621FFADE}"/>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9B2551-2F73-4D54-9EE9-3AA25A834E5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358B6C-6FD3-47AC-A768-8516367262B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526C50-2EF1-4E9B-B507-B121057C7D89}"/>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006ADC-E423-46C2-B713-53CDB43EBE4C}"/>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5A229AC-542D-461B-82DA-1C7FB6ABAFCB}"/>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5D231D-AA7E-4224-99B0-FE49E1146CC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30E2230-C250-44B2-A931-B09949635EA6}"/>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743CD5-A322-4E6F-9B29-A74A799C9853}"/>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3383EC-5548-4098-B365-FF1912CA6B6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BC4E624-C0AA-4C79-89E2-1E48EAB3488D}"/>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1BF6C0-3ADA-4640-8578-B50692B0AB41}"/>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E0397C-CC7F-4E3C-8694-6AA335215ADA}"/>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468BC7-5D7C-4F38-8D99-44A5CAB60779}"/>
            </a:ext>
          </a:extLst>
        </xdr:cNvPr>
        <xdr:cNvSpPr/>
      </xdr:nvSpPr>
      <xdr:spPr>
        <a:xfrm>
          <a:off x="685800" y="50387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2BE3D02-850C-4AB0-802F-8BAC93E7C649}"/>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BA2F1E7-32FA-4DB1-B464-1D2FAADE1743}"/>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420DDED-128E-48DC-BA9B-0011C862A4FE}"/>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BBC3829-C37F-491E-B04B-9695BD6176F7}"/>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0B97FF5-4FC6-4988-874A-E81A8ADF93C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6261A42-47D9-461B-BCE1-6A149EB902DD}"/>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0A95DE9-794F-4B64-AA13-B76760A99EA9}"/>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2A2DFDC-5437-4D10-8538-C3DE16C05050}"/>
            </a:ext>
          </a:extLst>
        </xdr:cNvPr>
        <xdr:cNvSpPr/>
      </xdr:nvSpPr>
      <xdr:spPr>
        <a:xfrm>
          <a:off x="5953125" y="50387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2523962-CEC7-41E5-84DD-050992B7E13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1A3C2C3-F611-448D-B11B-B4D68FCC2D6D}"/>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12609E6-E8EE-4107-A253-D845C32DDA6A}"/>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85E8B67-2075-4A25-B919-6CA4F16C880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F1E2953-BAB6-4914-B128-074AECB2454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0DFA1B4-6205-4C75-88EC-97B139D3C4DF}"/>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D139976-A1E2-4FEB-92A5-211FCF929F1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D8AFC81-CC82-4811-9FCF-E659EA14EB36}"/>
            </a:ext>
          </a:extLst>
        </xdr:cNvPr>
        <xdr:cNvSpPr/>
      </xdr:nvSpPr>
      <xdr:spPr>
        <a:xfrm>
          <a:off x="6858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ED1A9BBF-F293-4EC1-BDE9-4BD8DBA7932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FA90873-CECF-458E-A6EB-F67A2E207F30}"/>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6A827DB4-5D29-4D2D-93E0-036642E52008}"/>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F0E4CD8B-C958-4F49-BAFD-8721BD343D13}"/>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B84E0A20-A20F-49DE-ABD0-43CC716DB111}"/>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EC2D209E-A02C-4F9D-B671-1F47832488E3}"/>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B39BB65F-D03E-41B2-B634-6C26F61271D4}"/>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42060583-EEA3-4473-B15E-E178BD02122E}"/>
            </a:ext>
          </a:extLst>
        </xdr:cNvPr>
        <xdr:cNvSpPr/>
      </xdr:nvSpPr>
      <xdr:spPr>
        <a:xfrm>
          <a:off x="59531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B4FCDE5B-5987-4687-B27B-FAB03991DA06}"/>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E8587EA0-7DAD-484F-B773-E365B61D13CF}"/>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CE01EFCC-84F6-4D03-9247-68CD629AFBA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A16D88B5-7C7E-4331-8E25-CD4E88165832}"/>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98EB97CC-918B-4887-B84D-AFD40FCE77E9}"/>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90D2C1F8-72A6-43E5-9B1F-D14145233D67}"/>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A571D12E-ACB7-4BD1-B674-F34E762818C2}"/>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1B30DFB4-9DA6-4C35-A18C-22C8CA11F161}"/>
            </a:ext>
          </a:extLst>
        </xdr:cNvPr>
        <xdr:cNvSpPr/>
      </xdr:nvSpPr>
      <xdr:spPr>
        <a:xfrm>
          <a:off x="6858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6BBD2800-7D6A-4D7E-8FBC-BE2881AF5CA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8E75D115-3137-4BA2-8588-5D9318A3888F}"/>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517FEC19-B1D4-4983-B27F-52D0FD3BA8B2}"/>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241D81A2-7694-4DFB-BBF9-912ACD06EE8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DFDD4AA-3557-4D79-B31F-4C15D1DFEB78}"/>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DBB4DF49-BC54-40A5-8FF1-576A14BE9440}"/>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92C70A25-1748-4155-AE79-0BD82486E6E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C2435F7E-C553-40F3-94BF-CA371584A36F}"/>
            </a:ext>
          </a:extLst>
        </xdr:cNvPr>
        <xdr:cNvSpPr/>
      </xdr:nvSpPr>
      <xdr:spPr>
        <a:xfrm>
          <a:off x="59531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41A93504-07AE-4ED5-B124-2F98520EC41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C273CFF9-8FF7-4977-9038-701A0643F1E2}"/>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B72D2DDC-9C7B-4A6D-8DA7-7AF7AC11E441}"/>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A482BCA0-E995-467A-B7F6-235D54DA954F}"/>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9EF78462-A419-4736-AF85-BBE208880EE6}"/>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D03243B9-34D6-415A-BA34-19DE742CFB8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17C94710-6957-4202-B5B6-FE39B24E9E5C}"/>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A85FAA74-2F9F-4F88-899F-60E629AACC8E}"/>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A7E0FA2C-D699-4C42-9B81-4D542974528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7EA72736-8A7E-4B98-BB50-7F3CF527797B}"/>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E609AE23-19FA-4B8C-A1AD-E37034DE98D2}"/>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4943CE92-4FA8-4442-8965-27FA70CED79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70BFC044-F70B-4447-9135-671CC211166C}"/>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15FA0096-4983-4141-AA58-6F08A319EB6A}"/>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9BC02C52-676D-46DE-AAA6-AFB012E3FE59}"/>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4B08C533-5102-497D-9B18-03EF401B738C}"/>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BB5CB134-0929-4D33-B378-310E82CCF99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BF04916D-72D4-41C7-B75C-4F9977961889}"/>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8738578C-DD65-43F6-A19B-CF3077CD7021}"/>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D285049D-0B57-4D5E-8C39-1FA4324AF30D}"/>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880804A9-06C1-4BB1-AAA4-A331357C5866}"/>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DF1E39FC-2EF0-4D71-88DB-210FDE32F48C}"/>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2872C2F4-65C3-4DF2-994B-F743DF88074E}"/>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1F7B1CB1-E5D7-4FAA-AC9C-680C02498A3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91642510-E308-47EA-9E13-9D1F24D7BB7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1E05BF5C-191D-4653-8F39-239A48E24E8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48F93F41-2559-458E-9380-DD1145B0961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E45314B3-4ACD-42D5-AC92-9FDF088792EE}"/>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246FDCF6-F3AE-4F2A-8A4C-D7B9F22AA994}"/>
            </a:ext>
          </a:extLst>
        </xdr:cNvPr>
        <xdr:cNvSpPr txBox="1"/>
      </xdr:nvSpPr>
      <xdr:spPr>
        <a:xfrm>
          <a:off x="107945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E93C17AB-C2DB-40BB-A332-5931A4424ED4}"/>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AC106140-F814-47CE-8CC8-37D392C9D903}"/>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1B6F8BEF-7F61-4F59-9185-2E4BEDE41F59}"/>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6177CEA9-E248-4AD2-8165-32C174ABBC7C}"/>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F256B963-6179-4109-9525-01D1C8B9103F}"/>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7084215C-6748-4218-9D20-5CEA6C71EA93}"/>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48B7E8FE-6475-4161-81D7-7D5F503DF8B1}"/>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2D574843-01A7-48A6-ADFE-899E2C7D2638}"/>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0BF1A35E-0369-4A39-9188-9FEDB6828C60}"/>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1F12965E-D3AF-4F8E-86E3-1FE53FCBF7FA}"/>
            </a:ext>
          </a:extLst>
        </xdr:cNvPr>
        <xdr:cNvSpPr txBox="1"/>
      </xdr:nvSpPr>
      <xdr:spPr>
        <a:xfrm>
          <a:off x="10903736" y="52103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EA2F561E-4744-4C87-8F26-305FE8134C8B}"/>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071F6586-EA06-4564-8CBA-0ABF3EABB950}"/>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122" name="直線コネクタ 121">
          <a:extLst>
            <a:ext uri="{FF2B5EF4-FFF2-40B4-BE49-F238E27FC236}">
              <a16:creationId xmlns:a16="http://schemas.microsoft.com/office/drawing/2014/main" id="{FCAC4580-66CE-4DDF-B9BA-1534AE4684A7}"/>
            </a:ext>
          </a:extLst>
        </xdr:cNvPr>
        <xdr:cNvCxnSpPr/>
      </xdr:nvCxnSpPr>
      <xdr:spPr>
        <a:xfrm flipV="1">
          <a:off x="14696439" y="5401764"/>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a:extLst>
            <a:ext uri="{FF2B5EF4-FFF2-40B4-BE49-F238E27FC236}">
              <a16:creationId xmlns:a16="http://schemas.microsoft.com/office/drawing/2014/main" id="{EECA33A6-BDD6-40F6-A547-0D64856CD7F5}"/>
            </a:ext>
          </a:extLst>
        </xdr:cNvPr>
        <xdr:cNvSpPr txBox="1"/>
      </xdr:nvSpPr>
      <xdr:spPr>
        <a:xfrm>
          <a:off x="14735175" y="689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a:extLst>
            <a:ext uri="{FF2B5EF4-FFF2-40B4-BE49-F238E27FC236}">
              <a16:creationId xmlns:a16="http://schemas.microsoft.com/office/drawing/2014/main" id="{6B5504EC-2CE9-4D4B-B8B4-88863B17A223}"/>
            </a:ext>
          </a:extLst>
        </xdr:cNvPr>
        <xdr:cNvCxnSpPr/>
      </xdr:nvCxnSpPr>
      <xdr:spPr>
        <a:xfrm>
          <a:off x="14611350" y="68933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125" name="【一般廃棄物処理施設】&#10;有形固定資産減価償却率最大値テキスト">
          <a:extLst>
            <a:ext uri="{FF2B5EF4-FFF2-40B4-BE49-F238E27FC236}">
              <a16:creationId xmlns:a16="http://schemas.microsoft.com/office/drawing/2014/main" id="{9577826C-70D7-45A1-9B8B-AEEF6696F1AD}"/>
            </a:ext>
          </a:extLst>
        </xdr:cNvPr>
        <xdr:cNvSpPr txBox="1"/>
      </xdr:nvSpPr>
      <xdr:spPr>
        <a:xfrm>
          <a:off x="14735175" y="51896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126" name="直線コネクタ 125">
          <a:extLst>
            <a:ext uri="{FF2B5EF4-FFF2-40B4-BE49-F238E27FC236}">
              <a16:creationId xmlns:a16="http://schemas.microsoft.com/office/drawing/2014/main" id="{EFD34490-9C51-46E6-BE9F-11DF4DDB129B}"/>
            </a:ext>
          </a:extLst>
        </xdr:cNvPr>
        <xdr:cNvCxnSpPr/>
      </xdr:nvCxnSpPr>
      <xdr:spPr>
        <a:xfrm>
          <a:off x="14611350" y="54017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7B875D59-C3B1-4D8C-BCCB-D8DC77EE4F91}"/>
            </a:ext>
          </a:extLst>
        </xdr:cNvPr>
        <xdr:cNvSpPr txBox="1"/>
      </xdr:nvSpPr>
      <xdr:spPr>
        <a:xfrm>
          <a:off x="14735175" y="6150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128" name="フローチャート: 判断 127">
          <a:extLst>
            <a:ext uri="{FF2B5EF4-FFF2-40B4-BE49-F238E27FC236}">
              <a16:creationId xmlns:a16="http://schemas.microsoft.com/office/drawing/2014/main" id="{55EE3192-B81A-4F20-982D-8BAF83ADEDE1}"/>
            </a:ext>
          </a:extLst>
        </xdr:cNvPr>
        <xdr:cNvSpPr/>
      </xdr:nvSpPr>
      <xdr:spPr>
        <a:xfrm>
          <a:off x="14649450" y="61720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129" name="フローチャート: 判断 128">
          <a:extLst>
            <a:ext uri="{FF2B5EF4-FFF2-40B4-BE49-F238E27FC236}">
              <a16:creationId xmlns:a16="http://schemas.microsoft.com/office/drawing/2014/main" id="{7CE0E727-821D-492A-987D-7006C30A882C}"/>
            </a:ext>
          </a:extLst>
        </xdr:cNvPr>
        <xdr:cNvSpPr/>
      </xdr:nvSpPr>
      <xdr:spPr>
        <a:xfrm>
          <a:off x="13887450" y="6181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130" name="フローチャート: 判断 129">
          <a:extLst>
            <a:ext uri="{FF2B5EF4-FFF2-40B4-BE49-F238E27FC236}">
              <a16:creationId xmlns:a16="http://schemas.microsoft.com/office/drawing/2014/main" id="{4C399202-32DE-447D-B4B0-0E6B8C164E17}"/>
            </a:ext>
          </a:extLst>
        </xdr:cNvPr>
        <xdr:cNvSpPr/>
      </xdr:nvSpPr>
      <xdr:spPr>
        <a:xfrm>
          <a:off x="13096875" y="618027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131" name="フローチャート: 判断 130">
          <a:extLst>
            <a:ext uri="{FF2B5EF4-FFF2-40B4-BE49-F238E27FC236}">
              <a16:creationId xmlns:a16="http://schemas.microsoft.com/office/drawing/2014/main" id="{F8C78E4D-613A-4C95-80F4-4B075B00AC3D}"/>
            </a:ext>
          </a:extLst>
        </xdr:cNvPr>
        <xdr:cNvSpPr/>
      </xdr:nvSpPr>
      <xdr:spPr>
        <a:xfrm>
          <a:off x="12296775" y="6152061"/>
          <a:ext cx="85725"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132" name="フローチャート: 判断 131">
          <a:extLst>
            <a:ext uri="{FF2B5EF4-FFF2-40B4-BE49-F238E27FC236}">
              <a16:creationId xmlns:a16="http://schemas.microsoft.com/office/drawing/2014/main" id="{E4A8C921-68F6-4AE9-886E-F29EE3027E11}"/>
            </a:ext>
          </a:extLst>
        </xdr:cNvPr>
        <xdr:cNvSpPr/>
      </xdr:nvSpPr>
      <xdr:spPr>
        <a:xfrm>
          <a:off x="11487150" y="611777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AF687565-F9A4-4B0F-87E8-69E9AA39E83E}"/>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529D8333-E2BA-49A2-9BB0-26997F72536A}"/>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36BDDF9C-8871-41A2-8DCC-4B05B7CDDE69}"/>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AAD48C74-7AA5-40DF-A66E-B18848042181}"/>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DB26352B-B554-49A6-9D20-38C925A33349}"/>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113574</xdr:rowOff>
    </xdr:from>
    <xdr:to>
      <xdr:col>85</xdr:col>
      <xdr:colOff>177800</xdr:colOff>
      <xdr:row>38</xdr:row>
      <xdr:rowOff>43724</xdr:rowOff>
    </xdr:to>
    <xdr:sp macro="" textlink="">
      <xdr:nvSpPr>
        <xdr:cNvPr id="138" name="楕円 137">
          <a:extLst>
            <a:ext uri="{FF2B5EF4-FFF2-40B4-BE49-F238E27FC236}">
              <a16:creationId xmlns:a16="http://schemas.microsoft.com/office/drawing/2014/main" id="{8EB279DD-8C3B-48CD-82FB-62423C35E22B}"/>
            </a:ext>
          </a:extLst>
        </xdr:cNvPr>
        <xdr:cNvSpPr/>
      </xdr:nvSpPr>
      <xdr:spPr>
        <a:xfrm>
          <a:off x="14649450" y="61047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136451</xdr:rowOff>
    </xdr:from>
    <xdr:ext cx="405111" cy="259045"/>
    <xdr:sp macro="" textlink="">
      <xdr:nvSpPr>
        <xdr:cNvPr id="139" name="【一般廃棄物処理施設】&#10;有形固定資産減価償却率該当値テキスト">
          <a:extLst>
            <a:ext uri="{FF2B5EF4-FFF2-40B4-BE49-F238E27FC236}">
              <a16:creationId xmlns:a16="http://schemas.microsoft.com/office/drawing/2014/main" id="{A2B0C25C-BA61-4761-BCF6-63F0477ADCDA}"/>
            </a:ext>
          </a:extLst>
        </xdr:cNvPr>
        <xdr:cNvSpPr txBox="1"/>
      </xdr:nvSpPr>
      <xdr:spPr>
        <a:xfrm>
          <a:off x="14735175"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80917</xdr:rowOff>
    </xdr:from>
    <xdr:to>
      <xdr:col>81</xdr:col>
      <xdr:colOff>101600</xdr:colOff>
      <xdr:row>38</xdr:row>
      <xdr:rowOff>11068</xdr:rowOff>
    </xdr:to>
    <xdr:sp macro="" textlink="">
      <xdr:nvSpPr>
        <xdr:cNvPr id="140" name="楕円 139">
          <a:extLst>
            <a:ext uri="{FF2B5EF4-FFF2-40B4-BE49-F238E27FC236}">
              <a16:creationId xmlns:a16="http://schemas.microsoft.com/office/drawing/2014/main" id="{F1D18149-8DE5-4FF7-9F69-6928093AAF36}"/>
            </a:ext>
          </a:extLst>
        </xdr:cNvPr>
        <xdr:cNvSpPr/>
      </xdr:nvSpPr>
      <xdr:spPr>
        <a:xfrm>
          <a:off x="13887450" y="6075317"/>
          <a:ext cx="104775" cy="8572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131717</xdr:rowOff>
    </xdr:from>
    <xdr:to>
      <xdr:col>85</xdr:col>
      <xdr:colOff>127000</xdr:colOff>
      <xdr:row>37</xdr:row>
      <xdr:rowOff>164374</xdr:rowOff>
    </xdr:to>
    <xdr:cxnSp macro="">
      <xdr:nvCxnSpPr>
        <xdr:cNvPr id="141" name="直線コネクタ 140">
          <a:extLst>
            <a:ext uri="{FF2B5EF4-FFF2-40B4-BE49-F238E27FC236}">
              <a16:creationId xmlns:a16="http://schemas.microsoft.com/office/drawing/2014/main" id="{C9ADFF07-91D1-4655-928B-2B798FE04035}"/>
            </a:ext>
          </a:extLst>
        </xdr:cNvPr>
        <xdr:cNvCxnSpPr/>
      </xdr:nvCxnSpPr>
      <xdr:spPr>
        <a:xfrm>
          <a:off x="13935075" y="6122942"/>
          <a:ext cx="7620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142" name="n_1aveValue【一般廃棄物処理施設】&#10;有形固定資産減価償却率">
          <a:extLst>
            <a:ext uri="{FF2B5EF4-FFF2-40B4-BE49-F238E27FC236}">
              <a16:creationId xmlns:a16="http://schemas.microsoft.com/office/drawing/2014/main" id="{75AF86B1-88D0-43B2-BAFB-125E1371461F}"/>
            </a:ext>
          </a:extLst>
        </xdr:cNvPr>
        <xdr:cNvSpPr txBox="1"/>
      </xdr:nvSpPr>
      <xdr:spPr>
        <a:xfrm>
          <a:off x="13745219" y="627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143" name="n_2aveValue【一般廃棄物処理施設】&#10;有形固定資産減価償却率">
          <a:extLst>
            <a:ext uri="{FF2B5EF4-FFF2-40B4-BE49-F238E27FC236}">
              <a16:creationId xmlns:a16="http://schemas.microsoft.com/office/drawing/2014/main" id="{E54C8943-7F78-475E-A265-7069BEF86DA3}"/>
            </a:ext>
          </a:extLst>
        </xdr:cNvPr>
        <xdr:cNvSpPr txBox="1"/>
      </xdr:nvSpPr>
      <xdr:spPr>
        <a:xfrm>
          <a:off x="12964169" y="597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144" name="n_3aveValue【一般廃棄物処理施設】&#10;有形固定資産減価償却率">
          <a:extLst>
            <a:ext uri="{FF2B5EF4-FFF2-40B4-BE49-F238E27FC236}">
              <a16:creationId xmlns:a16="http://schemas.microsoft.com/office/drawing/2014/main" id="{6CC115DB-38AA-4E58-A974-BD5740ADE8D6}"/>
            </a:ext>
          </a:extLst>
        </xdr:cNvPr>
        <xdr:cNvSpPr txBox="1"/>
      </xdr:nvSpPr>
      <xdr:spPr>
        <a:xfrm>
          <a:off x="12164069" y="59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145" name="n_4aveValue【一般廃棄物処理施設】&#10;有形固定資産減価償却率">
          <a:extLst>
            <a:ext uri="{FF2B5EF4-FFF2-40B4-BE49-F238E27FC236}">
              <a16:creationId xmlns:a16="http://schemas.microsoft.com/office/drawing/2014/main" id="{67EB7820-89B5-4ADC-AAE9-3E00BDC3A7BD}"/>
            </a:ext>
          </a:extLst>
        </xdr:cNvPr>
        <xdr:cNvSpPr txBox="1"/>
      </xdr:nvSpPr>
      <xdr:spPr>
        <a:xfrm>
          <a:off x="11354444" y="589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27594</xdr:rowOff>
    </xdr:from>
    <xdr:ext cx="405111" cy="259045"/>
    <xdr:sp macro="" textlink="">
      <xdr:nvSpPr>
        <xdr:cNvPr id="146" name="n_1mainValue【一般廃棄物処理施設】&#10;有形固定資産減価償却率">
          <a:extLst>
            <a:ext uri="{FF2B5EF4-FFF2-40B4-BE49-F238E27FC236}">
              <a16:creationId xmlns:a16="http://schemas.microsoft.com/office/drawing/2014/main" id="{C96EA603-500E-4625-A117-954B9BD7E12A}"/>
            </a:ext>
          </a:extLst>
        </xdr:cNvPr>
        <xdr:cNvSpPr txBox="1"/>
      </xdr:nvSpPr>
      <xdr:spPr>
        <a:xfrm>
          <a:off x="13745219" y="586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7" name="正方形/長方形 146">
          <a:extLst>
            <a:ext uri="{FF2B5EF4-FFF2-40B4-BE49-F238E27FC236}">
              <a16:creationId xmlns:a16="http://schemas.microsoft.com/office/drawing/2014/main" id="{A985772A-0B85-49EF-9976-5C54B74FD058}"/>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8" name="正方形/長方形 147">
          <a:extLst>
            <a:ext uri="{FF2B5EF4-FFF2-40B4-BE49-F238E27FC236}">
              <a16:creationId xmlns:a16="http://schemas.microsoft.com/office/drawing/2014/main" id="{A145F46A-8188-4C5C-B432-7AC676060443}"/>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9" name="正方形/長方形 148">
          <a:extLst>
            <a:ext uri="{FF2B5EF4-FFF2-40B4-BE49-F238E27FC236}">
              <a16:creationId xmlns:a16="http://schemas.microsoft.com/office/drawing/2014/main" id="{2C6D7595-60A1-497E-B337-80ABDB0B71AB}"/>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0" name="正方形/長方形 149">
          <a:extLst>
            <a:ext uri="{FF2B5EF4-FFF2-40B4-BE49-F238E27FC236}">
              <a16:creationId xmlns:a16="http://schemas.microsoft.com/office/drawing/2014/main" id="{D7C9B0A3-AEAB-4C5A-9162-990821B3D322}"/>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51" name="正方形/長方形 150">
          <a:extLst>
            <a:ext uri="{FF2B5EF4-FFF2-40B4-BE49-F238E27FC236}">
              <a16:creationId xmlns:a16="http://schemas.microsoft.com/office/drawing/2014/main" id="{2FCE00B3-69BE-483A-97D4-D085B55CACFD}"/>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52" name="正方形/長方形 151">
          <a:extLst>
            <a:ext uri="{FF2B5EF4-FFF2-40B4-BE49-F238E27FC236}">
              <a16:creationId xmlns:a16="http://schemas.microsoft.com/office/drawing/2014/main" id="{9BC09382-B4F6-4E30-83DC-E82A256745BB}"/>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3" name="正方形/長方形 152">
          <a:extLst>
            <a:ext uri="{FF2B5EF4-FFF2-40B4-BE49-F238E27FC236}">
              <a16:creationId xmlns:a16="http://schemas.microsoft.com/office/drawing/2014/main" id="{EAAEB638-CDAA-43E8-87E4-970F8ABF1E5A}"/>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4" name="正方形/長方形 153">
          <a:extLst>
            <a:ext uri="{FF2B5EF4-FFF2-40B4-BE49-F238E27FC236}">
              <a16:creationId xmlns:a16="http://schemas.microsoft.com/office/drawing/2014/main" id="{663110A5-0589-4352-8D6D-DEDC2FF9EEE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5" name="テキスト ボックス 154">
          <a:extLst>
            <a:ext uri="{FF2B5EF4-FFF2-40B4-BE49-F238E27FC236}">
              <a16:creationId xmlns:a16="http://schemas.microsoft.com/office/drawing/2014/main" id="{77225E76-02DC-4D44-981F-7CF436F1919D}"/>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6" name="直線コネクタ 155">
          <a:extLst>
            <a:ext uri="{FF2B5EF4-FFF2-40B4-BE49-F238E27FC236}">
              <a16:creationId xmlns:a16="http://schemas.microsoft.com/office/drawing/2014/main" id="{91540DBE-8DB4-41D2-97B0-5E15ADFF535E}"/>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7" name="直線コネクタ 156">
          <a:extLst>
            <a:ext uri="{FF2B5EF4-FFF2-40B4-BE49-F238E27FC236}">
              <a16:creationId xmlns:a16="http://schemas.microsoft.com/office/drawing/2014/main" id="{B36C621D-2BA3-4B42-83FF-1C94051546EE}"/>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8" name="テキスト ボックス 157">
          <a:extLst>
            <a:ext uri="{FF2B5EF4-FFF2-40B4-BE49-F238E27FC236}">
              <a16:creationId xmlns:a16="http://schemas.microsoft.com/office/drawing/2014/main" id="{62960B2A-EB64-4FC6-A0A1-17E52C3F0B8A}"/>
            </a:ext>
          </a:extLst>
        </xdr:cNvPr>
        <xdr:cNvSpPr txBox="1"/>
      </xdr:nvSpPr>
      <xdr:spPr>
        <a:xfrm>
          <a:off x="16248514" y="6763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9" name="直線コネクタ 158">
          <a:extLst>
            <a:ext uri="{FF2B5EF4-FFF2-40B4-BE49-F238E27FC236}">
              <a16:creationId xmlns:a16="http://schemas.microsoft.com/office/drawing/2014/main" id="{01492149-F6E6-4347-BD98-BB3C84847273}"/>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60" name="テキスト ボックス 159">
          <a:extLst>
            <a:ext uri="{FF2B5EF4-FFF2-40B4-BE49-F238E27FC236}">
              <a16:creationId xmlns:a16="http://schemas.microsoft.com/office/drawing/2014/main" id="{E5330B57-D81A-4C82-90DB-6DE11A746763}"/>
            </a:ext>
          </a:extLst>
        </xdr:cNvPr>
        <xdr:cNvSpPr txBox="1"/>
      </xdr:nvSpPr>
      <xdr:spPr>
        <a:xfrm>
          <a:off x="15936806" y="6456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61" name="直線コネクタ 160">
          <a:extLst>
            <a:ext uri="{FF2B5EF4-FFF2-40B4-BE49-F238E27FC236}">
              <a16:creationId xmlns:a16="http://schemas.microsoft.com/office/drawing/2014/main" id="{CDABD2BD-4E8D-49A4-BDE1-91EB12AD3104}"/>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62" name="テキスト ボックス 161">
          <a:extLst>
            <a:ext uri="{FF2B5EF4-FFF2-40B4-BE49-F238E27FC236}">
              <a16:creationId xmlns:a16="http://schemas.microsoft.com/office/drawing/2014/main" id="{B34F5A59-DC0D-4445-85F5-32DEB0F9D400}"/>
            </a:ext>
          </a:extLst>
        </xdr:cNvPr>
        <xdr:cNvSpPr txBox="1"/>
      </xdr:nvSpPr>
      <xdr:spPr>
        <a:xfrm>
          <a:off x="15936806" y="61456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3" name="直線コネクタ 162">
          <a:extLst>
            <a:ext uri="{FF2B5EF4-FFF2-40B4-BE49-F238E27FC236}">
              <a16:creationId xmlns:a16="http://schemas.microsoft.com/office/drawing/2014/main" id="{28565EFE-A89E-4F35-BF99-B47471DD90C3}"/>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4" name="テキスト ボックス 163">
          <a:extLst>
            <a:ext uri="{FF2B5EF4-FFF2-40B4-BE49-F238E27FC236}">
              <a16:creationId xmlns:a16="http://schemas.microsoft.com/office/drawing/2014/main" id="{971AC726-A719-45DC-A496-C8606613DDC2}"/>
            </a:ext>
          </a:extLst>
        </xdr:cNvPr>
        <xdr:cNvSpPr txBox="1"/>
      </xdr:nvSpPr>
      <xdr:spPr>
        <a:xfrm>
          <a:off x="15936806" y="582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5" name="直線コネクタ 164">
          <a:extLst>
            <a:ext uri="{FF2B5EF4-FFF2-40B4-BE49-F238E27FC236}">
              <a16:creationId xmlns:a16="http://schemas.microsoft.com/office/drawing/2014/main" id="{0ECFD426-E9CC-4363-8F20-BF81C8EA4541}"/>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6" name="テキスト ボックス 165">
          <a:extLst>
            <a:ext uri="{FF2B5EF4-FFF2-40B4-BE49-F238E27FC236}">
              <a16:creationId xmlns:a16="http://schemas.microsoft.com/office/drawing/2014/main" id="{D99C0B78-4A3D-4FF2-B5A5-D66E461EF6C6}"/>
            </a:ext>
          </a:extLst>
        </xdr:cNvPr>
        <xdr:cNvSpPr txBox="1"/>
      </xdr:nvSpPr>
      <xdr:spPr>
        <a:xfrm>
          <a:off x="15849828" y="551789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7" name="直線コネクタ 166">
          <a:extLst>
            <a:ext uri="{FF2B5EF4-FFF2-40B4-BE49-F238E27FC236}">
              <a16:creationId xmlns:a16="http://schemas.microsoft.com/office/drawing/2014/main" id="{00F00CC1-2D1B-489C-B729-D1D742DA6F10}"/>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8" name="テキスト ボックス 167">
          <a:extLst>
            <a:ext uri="{FF2B5EF4-FFF2-40B4-BE49-F238E27FC236}">
              <a16:creationId xmlns:a16="http://schemas.microsoft.com/office/drawing/2014/main" id="{A3F5F292-0BFE-4CB8-8D51-A8BF4351AB53}"/>
            </a:ext>
          </a:extLst>
        </xdr:cNvPr>
        <xdr:cNvSpPr txBox="1"/>
      </xdr:nvSpPr>
      <xdr:spPr>
        <a:xfrm>
          <a:off x="15849828" y="521037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9" name="直線コネクタ 168">
          <a:extLst>
            <a:ext uri="{FF2B5EF4-FFF2-40B4-BE49-F238E27FC236}">
              <a16:creationId xmlns:a16="http://schemas.microsoft.com/office/drawing/2014/main" id="{C2EC058A-C275-4172-8FAE-6FB901F06B73}"/>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0" name="テキスト ボックス 169">
          <a:extLst>
            <a:ext uri="{FF2B5EF4-FFF2-40B4-BE49-F238E27FC236}">
              <a16:creationId xmlns:a16="http://schemas.microsoft.com/office/drawing/2014/main" id="{399E819F-936D-498E-ABEF-9531C2D67171}"/>
            </a:ext>
          </a:extLst>
        </xdr:cNvPr>
        <xdr:cNvSpPr txBox="1"/>
      </xdr:nvSpPr>
      <xdr:spPr>
        <a:xfrm>
          <a:off x="15849828" y="49028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1" name="【一般廃棄物処理施設】&#10;一人当たり有形固定資産（償却資産）額グラフ枠">
          <a:extLst>
            <a:ext uri="{FF2B5EF4-FFF2-40B4-BE49-F238E27FC236}">
              <a16:creationId xmlns:a16="http://schemas.microsoft.com/office/drawing/2014/main" id="{1453B9A9-577E-4DB5-A787-A3B70CC0776F}"/>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172" name="直線コネクタ 171">
          <a:extLst>
            <a:ext uri="{FF2B5EF4-FFF2-40B4-BE49-F238E27FC236}">
              <a16:creationId xmlns:a16="http://schemas.microsoft.com/office/drawing/2014/main" id="{F506E54D-59F3-46B5-BF06-B0E125F2147E}"/>
            </a:ext>
          </a:extLst>
        </xdr:cNvPr>
        <xdr:cNvCxnSpPr/>
      </xdr:nvCxnSpPr>
      <xdr:spPr>
        <a:xfrm flipV="1">
          <a:off x="19954239" y="5372452"/>
          <a:ext cx="0" cy="151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173" name="【一般廃棄物処理施設】&#10;一人当たり有形固定資産（償却資産）額最小値テキスト">
          <a:extLst>
            <a:ext uri="{FF2B5EF4-FFF2-40B4-BE49-F238E27FC236}">
              <a16:creationId xmlns:a16="http://schemas.microsoft.com/office/drawing/2014/main" id="{1FD22829-3DAE-4386-B3BC-3B90C2E4210A}"/>
            </a:ext>
          </a:extLst>
        </xdr:cNvPr>
        <xdr:cNvSpPr txBox="1"/>
      </xdr:nvSpPr>
      <xdr:spPr>
        <a:xfrm>
          <a:off x="19992975" y="68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174" name="直線コネクタ 173">
          <a:extLst>
            <a:ext uri="{FF2B5EF4-FFF2-40B4-BE49-F238E27FC236}">
              <a16:creationId xmlns:a16="http://schemas.microsoft.com/office/drawing/2014/main" id="{632284A3-ADE4-42E4-88E5-0642461AC4DA}"/>
            </a:ext>
          </a:extLst>
        </xdr:cNvPr>
        <xdr:cNvCxnSpPr/>
      </xdr:nvCxnSpPr>
      <xdr:spPr>
        <a:xfrm>
          <a:off x="19878675" y="6887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175" name="【一般廃棄物処理施設】&#10;一人当たり有形固定資産（償却資産）額最大値テキスト">
          <a:extLst>
            <a:ext uri="{FF2B5EF4-FFF2-40B4-BE49-F238E27FC236}">
              <a16:creationId xmlns:a16="http://schemas.microsoft.com/office/drawing/2014/main" id="{A15DE2E6-0CC9-44A2-ACA8-53C6895F9C38}"/>
            </a:ext>
          </a:extLst>
        </xdr:cNvPr>
        <xdr:cNvSpPr txBox="1"/>
      </xdr:nvSpPr>
      <xdr:spPr>
        <a:xfrm>
          <a:off x="19992975" y="5169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176" name="直線コネクタ 175">
          <a:extLst>
            <a:ext uri="{FF2B5EF4-FFF2-40B4-BE49-F238E27FC236}">
              <a16:creationId xmlns:a16="http://schemas.microsoft.com/office/drawing/2014/main" id="{1953B77C-981B-4BB5-9D25-564FA74006DF}"/>
            </a:ext>
          </a:extLst>
        </xdr:cNvPr>
        <xdr:cNvCxnSpPr/>
      </xdr:nvCxnSpPr>
      <xdr:spPr>
        <a:xfrm>
          <a:off x="19878675" y="53724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177" name="【一般廃棄物処理施設】&#10;一人当たり有形固定資産（償却資産）額平均値テキスト">
          <a:extLst>
            <a:ext uri="{FF2B5EF4-FFF2-40B4-BE49-F238E27FC236}">
              <a16:creationId xmlns:a16="http://schemas.microsoft.com/office/drawing/2014/main" id="{53F0D36F-663F-4B04-848F-F2363B9493D7}"/>
            </a:ext>
          </a:extLst>
        </xdr:cNvPr>
        <xdr:cNvSpPr txBox="1"/>
      </xdr:nvSpPr>
      <xdr:spPr>
        <a:xfrm>
          <a:off x="19992975" y="6639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178" name="フローチャート: 判断 177">
          <a:extLst>
            <a:ext uri="{FF2B5EF4-FFF2-40B4-BE49-F238E27FC236}">
              <a16:creationId xmlns:a16="http://schemas.microsoft.com/office/drawing/2014/main" id="{CC42FC69-45EF-4AA2-BD1D-A33F5C36C0E8}"/>
            </a:ext>
          </a:extLst>
        </xdr:cNvPr>
        <xdr:cNvSpPr/>
      </xdr:nvSpPr>
      <xdr:spPr>
        <a:xfrm>
          <a:off x="19897725" y="66645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179" name="フローチャート: 判断 178">
          <a:extLst>
            <a:ext uri="{FF2B5EF4-FFF2-40B4-BE49-F238E27FC236}">
              <a16:creationId xmlns:a16="http://schemas.microsoft.com/office/drawing/2014/main" id="{9740CF2B-50C0-4361-AC6D-E67398D72379}"/>
            </a:ext>
          </a:extLst>
        </xdr:cNvPr>
        <xdr:cNvSpPr/>
      </xdr:nvSpPr>
      <xdr:spPr>
        <a:xfrm>
          <a:off x="19154775" y="667969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180" name="フローチャート: 判断 179">
          <a:extLst>
            <a:ext uri="{FF2B5EF4-FFF2-40B4-BE49-F238E27FC236}">
              <a16:creationId xmlns:a16="http://schemas.microsoft.com/office/drawing/2014/main" id="{B9B8CADB-2FA4-4A20-B3C4-E80521769B11}"/>
            </a:ext>
          </a:extLst>
        </xdr:cNvPr>
        <xdr:cNvSpPr/>
      </xdr:nvSpPr>
      <xdr:spPr>
        <a:xfrm>
          <a:off x="18345150" y="668352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181" name="フローチャート: 判断 180">
          <a:extLst>
            <a:ext uri="{FF2B5EF4-FFF2-40B4-BE49-F238E27FC236}">
              <a16:creationId xmlns:a16="http://schemas.microsoft.com/office/drawing/2014/main" id="{779C9336-F970-493D-A706-6ADBD5248481}"/>
            </a:ext>
          </a:extLst>
        </xdr:cNvPr>
        <xdr:cNvSpPr/>
      </xdr:nvSpPr>
      <xdr:spPr>
        <a:xfrm>
          <a:off x="17554575" y="668504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182" name="フローチャート: 判断 181">
          <a:extLst>
            <a:ext uri="{FF2B5EF4-FFF2-40B4-BE49-F238E27FC236}">
              <a16:creationId xmlns:a16="http://schemas.microsoft.com/office/drawing/2014/main" id="{74414BC0-3593-4F32-BC09-E9A210058D7C}"/>
            </a:ext>
          </a:extLst>
        </xdr:cNvPr>
        <xdr:cNvSpPr/>
      </xdr:nvSpPr>
      <xdr:spPr>
        <a:xfrm>
          <a:off x="16754475" y="67036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3" name="テキスト ボックス 182">
          <a:extLst>
            <a:ext uri="{FF2B5EF4-FFF2-40B4-BE49-F238E27FC236}">
              <a16:creationId xmlns:a16="http://schemas.microsoft.com/office/drawing/2014/main" id="{014F2CFD-E89B-47AF-9215-7F7CD9C30CA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4" name="テキスト ボックス 183">
          <a:extLst>
            <a:ext uri="{FF2B5EF4-FFF2-40B4-BE49-F238E27FC236}">
              <a16:creationId xmlns:a16="http://schemas.microsoft.com/office/drawing/2014/main" id="{D990F9A4-FA05-4C97-B2AF-C8EC74B6209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5" name="テキスト ボックス 184">
          <a:extLst>
            <a:ext uri="{FF2B5EF4-FFF2-40B4-BE49-F238E27FC236}">
              <a16:creationId xmlns:a16="http://schemas.microsoft.com/office/drawing/2014/main" id="{0E0FB34E-A85C-42F2-99D6-AFD4D163FD80}"/>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6" name="テキスト ボックス 185">
          <a:extLst>
            <a:ext uri="{FF2B5EF4-FFF2-40B4-BE49-F238E27FC236}">
              <a16:creationId xmlns:a16="http://schemas.microsoft.com/office/drawing/2014/main" id="{0933AD89-8EA3-48A5-955B-9B8AEFD01400}"/>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7" name="テキスト ボックス 186">
          <a:extLst>
            <a:ext uri="{FF2B5EF4-FFF2-40B4-BE49-F238E27FC236}">
              <a16:creationId xmlns:a16="http://schemas.microsoft.com/office/drawing/2014/main" id="{935735E5-622E-4CDA-89F8-4C9C5D4C6FC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70296</xdr:rowOff>
    </xdr:from>
    <xdr:to>
      <xdr:col>116</xdr:col>
      <xdr:colOff>114300</xdr:colOff>
      <xdr:row>40</xdr:row>
      <xdr:rowOff>446</xdr:rowOff>
    </xdr:to>
    <xdr:sp macro="" textlink="">
      <xdr:nvSpPr>
        <xdr:cNvPr id="188" name="楕円 187">
          <a:extLst>
            <a:ext uri="{FF2B5EF4-FFF2-40B4-BE49-F238E27FC236}">
              <a16:creationId xmlns:a16="http://schemas.microsoft.com/office/drawing/2014/main" id="{1B83C3C1-0E28-4BA8-ADCA-DD3DDE4087C5}"/>
            </a:ext>
          </a:extLst>
        </xdr:cNvPr>
        <xdr:cNvSpPr/>
      </xdr:nvSpPr>
      <xdr:spPr>
        <a:xfrm>
          <a:off x="19897725" y="63821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93173</xdr:rowOff>
    </xdr:from>
    <xdr:ext cx="599010" cy="259045"/>
    <xdr:sp macro="" textlink="">
      <xdr:nvSpPr>
        <xdr:cNvPr id="189" name="【一般廃棄物処理施設】&#10;一人当たり有形固定資産（償却資産）額該当値テキスト">
          <a:extLst>
            <a:ext uri="{FF2B5EF4-FFF2-40B4-BE49-F238E27FC236}">
              <a16:creationId xmlns:a16="http://schemas.microsoft.com/office/drawing/2014/main" id="{46A0CA57-ABE2-4FB8-8C6B-F54215F35F31}"/>
            </a:ext>
          </a:extLst>
        </xdr:cNvPr>
        <xdr:cNvSpPr txBox="1"/>
      </xdr:nvSpPr>
      <xdr:spPr>
        <a:xfrm>
          <a:off x="19992975" y="624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93446</xdr:rowOff>
    </xdr:from>
    <xdr:to>
      <xdr:col>112</xdr:col>
      <xdr:colOff>38100</xdr:colOff>
      <xdr:row>40</xdr:row>
      <xdr:rowOff>23596</xdr:rowOff>
    </xdr:to>
    <xdr:sp macro="" textlink="">
      <xdr:nvSpPr>
        <xdr:cNvPr id="190" name="楕円 189">
          <a:extLst>
            <a:ext uri="{FF2B5EF4-FFF2-40B4-BE49-F238E27FC236}">
              <a16:creationId xmlns:a16="http://schemas.microsoft.com/office/drawing/2014/main" id="{661FBA46-FDD0-4116-912E-B3FDE7B791E3}"/>
            </a:ext>
          </a:extLst>
        </xdr:cNvPr>
        <xdr:cNvSpPr/>
      </xdr:nvSpPr>
      <xdr:spPr>
        <a:xfrm>
          <a:off x="19154775" y="64085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121096</xdr:rowOff>
    </xdr:from>
    <xdr:to>
      <xdr:col>116</xdr:col>
      <xdr:colOff>63500</xdr:colOff>
      <xdr:row>39</xdr:row>
      <xdr:rowOff>144246</xdr:rowOff>
    </xdr:to>
    <xdr:cxnSp macro="">
      <xdr:nvCxnSpPr>
        <xdr:cNvPr id="191" name="直線コネクタ 190">
          <a:extLst>
            <a:ext uri="{FF2B5EF4-FFF2-40B4-BE49-F238E27FC236}">
              <a16:creationId xmlns:a16="http://schemas.microsoft.com/office/drawing/2014/main" id="{E866F9ED-6E75-4172-AD62-7298F2D7E110}"/>
            </a:ext>
          </a:extLst>
        </xdr:cNvPr>
        <xdr:cNvCxnSpPr/>
      </xdr:nvCxnSpPr>
      <xdr:spPr>
        <a:xfrm flipV="1">
          <a:off x="19202400" y="6439346"/>
          <a:ext cx="752475" cy="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192" name="n_1aveValue【一般廃棄物処理施設】&#10;一人当たり有形固定資産（償却資産）額">
          <a:extLst>
            <a:ext uri="{FF2B5EF4-FFF2-40B4-BE49-F238E27FC236}">
              <a16:creationId xmlns:a16="http://schemas.microsoft.com/office/drawing/2014/main" id="{FD31A4B6-4871-4ADB-B318-96B73B426C53}"/>
            </a:ext>
          </a:extLst>
        </xdr:cNvPr>
        <xdr:cNvSpPr txBox="1"/>
      </xdr:nvSpPr>
      <xdr:spPr>
        <a:xfrm>
          <a:off x="18915595" y="67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193" name="n_2aveValue【一般廃棄物処理施設】&#10;一人当たり有形固定資産（償却資産）額">
          <a:extLst>
            <a:ext uri="{FF2B5EF4-FFF2-40B4-BE49-F238E27FC236}">
              <a16:creationId xmlns:a16="http://schemas.microsoft.com/office/drawing/2014/main" id="{378CC8BD-BCFB-4375-BEE7-5F20B5ABDCEE}"/>
            </a:ext>
          </a:extLst>
        </xdr:cNvPr>
        <xdr:cNvSpPr txBox="1"/>
      </xdr:nvSpPr>
      <xdr:spPr>
        <a:xfrm>
          <a:off x="18134545" y="647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194" name="n_3aveValue【一般廃棄物処理施設】&#10;一人当たり有形固定資産（償却資産）額">
          <a:extLst>
            <a:ext uri="{FF2B5EF4-FFF2-40B4-BE49-F238E27FC236}">
              <a16:creationId xmlns:a16="http://schemas.microsoft.com/office/drawing/2014/main" id="{D5DA745B-D492-448F-B325-17824004C3A7}"/>
            </a:ext>
          </a:extLst>
        </xdr:cNvPr>
        <xdr:cNvSpPr txBox="1"/>
      </xdr:nvSpPr>
      <xdr:spPr>
        <a:xfrm>
          <a:off x="17324920" y="647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195" name="n_4aveValue【一般廃棄物処理施設】&#10;一人当たり有形固定資産（償却資産）額">
          <a:extLst>
            <a:ext uri="{FF2B5EF4-FFF2-40B4-BE49-F238E27FC236}">
              <a16:creationId xmlns:a16="http://schemas.microsoft.com/office/drawing/2014/main" id="{67CD6167-3F73-4636-B99C-6E083A37AB3A}"/>
            </a:ext>
          </a:extLst>
        </xdr:cNvPr>
        <xdr:cNvSpPr txBox="1"/>
      </xdr:nvSpPr>
      <xdr:spPr>
        <a:xfrm>
          <a:off x="16524820" y="64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40123</xdr:rowOff>
    </xdr:from>
    <xdr:ext cx="599010" cy="259045"/>
    <xdr:sp macro="" textlink="">
      <xdr:nvSpPr>
        <xdr:cNvPr id="196" name="n_1mainValue【一般廃棄物処理施設】&#10;一人当たり有形固定資産（償却資産）額">
          <a:extLst>
            <a:ext uri="{FF2B5EF4-FFF2-40B4-BE49-F238E27FC236}">
              <a16:creationId xmlns:a16="http://schemas.microsoft.com/office/drawing/2014/main" id="{89DB47C3-B23C-4284-806D-89109ECA27D7}"/>
            </a:ext>
          </a:extLst>
        </xdr:cNvPr>
        <xdr:cNvSpPr txBox="1"/>
      </xdr:nvSpPr>
      <xdr:spPr>
        <a:xfrm>
          <a:off x="18915595" y="619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97" name="正方形/長方形 196">
          <a:extLst>
            <a:ext uri="{FF2B5EF4-FFF2-40B4-BE49-F238E27FC236}">
              <a16:creationId xmlns:a16="http://schemas.microsoft.com/office/drawing/2014/main" id="{8D61202D-EE57-4EC3-A45A-B1910A2E44A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8" name="正方形/長方形 197">
          <a:extLst>
            <a:ext uri="{FF2B5EF4-FFF2-40B4-BE49-F238E27FC236}">
              <a16:creationId xmlns:a16="http://schemas.microsoft.com/office/drawing/2014/main" id="{8BDDB10A-E0B2-461C-AF20-1E686AE3DBF1}"/>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9" name="正方形/長方形 198">
          <a:extLst>
            <a:ext uri="{FF2B5EF4-FFF2-40B4-BE49-F238E27FC236}">
              <a16:creationId xmlns:a16="http://schemas.microsoft.com/office/drawing/2014/main" id="{620D3407-191F-4D85-81C3-4483516F05E4}"/>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0" name="正方形/長方形 199">
          <a:extLst>
            <a:ext uri="{FF2B5EF4-FFF2-40B4-BE49-F238E27FC236}">
              <a16:creationId xmlns:a16="http://schemas.microsoft.com/office/drawing/2014/main" id="{A4F6CDBA-FC11-4852-B184-AD675BB608BE}"/>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1" name="正方形/長方形 200">
          <a:extLst>
            <a:ext uri="{FF2B5EF4-FFF2-40B4-BE49-F238E27FC236}">
              <a16:creationId xmlns:a16="http://schemas.microsoft.com/office/drawing/2014/main" id="{71B117A6-CEFF-487E-88D6-05F8CDD6032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2" name="正方形/長方形 201">
          <a:extLst>
            <a:ext uri="{FF2B5EF4-FFF2-40B4-BE49-F238E27FC236}">
              <a16:creationId xmlns:a16="http://schemas.microsoft.com/office/drawing/2014/main" id="{3ED68F1E-F8B7-4C1E-A440-F580ACFCAD2D}"/>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3" name="正方形/長方形 202">
          <a:extLst>
            <a:ext uri="{FF2B5EF4-FFF2-40B4-BE49-F238E27FC236}">
              <a16:creationId xmlns:a16="http://schemas.microsoft.com/office/drawing/2014/main" id="{DBF5E757-AB1E-46A1-83D1-B0A2D3BF1870}"/>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4" name="正方形/長方形 203">
          <a:extLst>
            <a:ext uri="{FF2B5EF4-FFF2-40B4-BE49-F238E27FC236}">
              <a16:creationId xmlns:a16="http://schemas.microsoft.com/office/drawing/2014/main" id="{C847498C-4AD3-4F59-8923-836FB4CC5484}"/>
            </a:ext>
          </a:extLst>
        </xdr:cNvPr>
        <xdr:cNvSpPr/>
      </xdr:nvSpPr>
      <xdr:spPr>
        <a:xfrm>
          <a:off x="11210925" y="863917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05" name="正方形/長方形 204">
          <a:extLst>
            <a:ext uri="{FF2B5EF4-FFF2-40B4-BE49-F238E27FC236}">
              <a16:creationId xmlns:a16="http://schemas.microsoft.com/office/drawing/2014/main" id="{54C253F0-B9EE-4B64-8D99-D2F9326C8128}"/>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6" name="正方形/長方形 205">
          <a:extLst>
            <a:ext uri="{FF2B5EF4-FFF2-40B4-BE49-F238E27FC236}">
              <a16:creationId xmlns:a16="http://schemas.microsoft.com/office/drawing/2014/main" id="{F1EEA8DC-1C5A-4D1A-9397-55C0907A0A16}"/>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7" name="正方形/長方形 206">
          <a:extLst>
            <a:ext uri="{FF2B5EF4-FFF2-40B4-BE49-F238E27FC236}">
              <a16:creationId xmlns:a16="http://schemas.microsoft.com/office/drawing/2014/main" id="{35AFA65D-F6A6-4D5E-BD13-919A168A581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8" name="正方形/長方形 207">
          <a:extLst>
            <a:ext uri="{FF2B5EF4-FFF2-40B4-BE49-F238E27FC236}">
              <a16:creationId xmlns:a16="http://schemas.microsoft.com/office/drawing/2014/main" id="{6E974B83-B308-452D-AD98-62BDDB6C9442}"/>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9" name="正方形/長方形 208">
          <a:extLst>
            <a:ext uri="{FF2B5EF4-FFF2-40B4-BE49-F238E27FC236}">
              <a16:creationId xmlns:a16="http://schemas.microsoft.com/office/drawing/2014/main" id="{19A19583-0172-47A0-BBD9-38F12BB69C4A}"/>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0" name="正方形/長方形 209">
          <a:extLst>
            <a:ext uri="{FF2B5EF4-FFF2-40B4-BE49-F238E27FC236}">
              <a16:creationId xmlns:a16="http://schemas.microsoft.com/office/drawing/2014/main" id="{F80C2300-AEC5-4F8D-AB0B-7AE40FC0FEE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1" name="正方形/長方形 210">
          <a:extLst>
            <a:ext uri="{FF2B5EF4-FFF2-40B4-BE49-F238E27FC236}">
              <a16:creationId xmlns:a16="http://schemas.microsoft.com/office/drawing/2014/main" id="{57BCFC55-3EA0-4EA0-B88F-D837EC781016}"/>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2" name="正方形/長方形 211">
          <a:extLst>
            <a:ext uri="{FF2B5EF4-FFF2-40B4-BE49-F238E27FC236}">
              <a16:creationId xmlns:a16="http://schemas.microsoft.com/office/drawing/2014/main" id="{7295CB2D-36FA-43A6-B2D4-0F1AA0CB2213}"/>
            </a:ext>
          </a:extLst>
        </xdr:cNvPr>
        <xdr:cNvSpPr/>
      </xdr:nvSpPr>
      <xdr:spPr>
        <a:xfrm>
          <a:off x="16459200" y="863917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3" name="正方形/長方形 212">
          <a:extLst>
            <a:ext uri="{FF2B5EF4-FFF2-40B4-BE49-F238E27FC236}">
              <a16:creationId xmlns:a16="http://schemas.microsoft.com/office/drawing/2014/main" id="{F505FDEF-49AE-4A54-9424-7977D504CFE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4" name="正方形/長方形 213">
          <a:extLst>
            <a:ext uri="{FF2B5EF4-FFF2-40B4-BE49-F238E27FC236}">
              <a16:creationId xmlns:a16="http://schemas.microsoft.com/office/drawing/2014/main" id="{050690E4-6E0C-44FD-BDC1-AD281A282EF3}"/>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5" name="正方形/長方形 214">
          <a:extLst>
            <a:ext uri="{FF2B5EF4-FFF2-40B4-BE49-F238E27FC236}">
              <a16:creationId xmlns:a16="http://schemas.microsoft.com/office/drawing/2014/main" id="{AF389198-2961-4EBF-B3B1-0DE1AF8B6DFA}"/>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6" name="正方形/長方形 215">
          <a:extLst>
            <a:ext uri="{FF2B5EF4-FFF2-40B4-BE49-F238E27FC236}">
              <a16:creationId xmlns:a16="http://schemas.microsoft.com/office/drawing/2014/main" id="{D7DCC511-CBC3-4F27-BAEC-8FD920CB4F9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7" name="正方形/長方形 216">
          <a:extLst>
            <a:ext uri="{FF2B5EF4-FFF2-40B4-BE49-F238E27FC236}">
              <a16:creationId xmlns:a16="http://schemas.microsoft.com/office/drawing/2014/main" id="{3AC7CEFE-E35A-4B41-81B7-00B4D857ED59}"/>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8" name="正方形/長方形 217">
          <a:extLst>
            <a:ext uri="{FF2B5EF4-FFF2-40B4-BE49-F238E27FC236}">
              <a16:creationId xmlns:a16="http://schemas.microsoft.com/office/drawing/2014/main" id="{45069A69-EBFC-416B-9758-AFD356F25C9F}"/>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9" name="正方形/長方形 218">
          <a:extLst>
            <a:ext uri="{FF2B5EF4-FFF2-40B4-BE49-F238E27FC236}">
              <a16:creationId xmlns:a16="http://schemas.microsoft.com/office/drawing/2014/main" id="{232DBCFB-B737-442D-86C9-31EC44A92378}"/>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0" name="正方形/長方形 219">
          <a:extLst>
            <a:ext uri="{FF2B5EF4-FFF2-40B4-BE49-F238E27FC236}">
              <a16:creationId xmlns:a16="http://schemas.microsoft.com/office/drawing/2014/main" id="{17CF3766-2E2C-4DED-8776-1A9CD4209BCA}"/>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1" name="テキスト ボックス 220">
          <a:extLst>
            <a:ext uri="{FF2B5EF4-FFF2-40B4-BE49-F238E27FC236}">
              <a16:creationId xmlns:a16="http://schemas.microsoft.com/office/drawing/2014/main" id="{46C8BE18-F86A-4EC7-8F40-5DE69F4091F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2" name="直線コネクタ 221">
          <a:extLst>
            <a:ext uri="{FF2B5EF4-FFF2-40B4-BE49-F238E27FC236}">
              <a16:creationId xmlns:a16="http://schemas.microsoft.com/office/drawing/2014/main" id="{375907ED-D3D1-48C1-AED2-D9E5569876C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23" name="テキスト ボックス 222">
          <a:extLst>
            <a:ext uri="{FF2B5EF4-FFF2-40B4-BE49-F238E27FC236}">
              <a16:creationId xmlns:a16="http://schemas.microsoft.com/office/drawing/2014/main" id="{32A598D9-9272-4109-9E87-9DB3EB657477}"/>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24" name="直線コネクタ 223">
          <a:extLst>
            <a:ext uri="{FF2B5EF4-FFF2-40B4-BE49-F238E27FC236}">
              <a16:creationId xmlns:a16="http://schemas.microsoft.com/office/drawing/2014/main" id="{7BF3D219-E6FE-493A-BBE3-43942A42B74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406B09F4-A277-4413-887A-36AD6148092E}"/>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26" name="直線コネクタ 225">
          <a:extLst>
            <a:ext uri="{FF2B5EF4-FFF2-40B4-BE49-F238E27FC236}">
              <a16:creationId xmlns:a16="http://schemas.microsoft.com/office/drawing/2014/main" id="{EE8D1C4F-8DB2-4694-A8C6-599DC07F2537}"/>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27" name="テキスト ボックス 226">
          <a:extLst>
            <a:ext uri="{FF2B5EF4-FFF2-40B4-BE49-F238E27FC236}">
              <a16:creationId xmlns:a16="http://schemas.microsoft.com/office/drawing/2014/main" id="{23E4ECA2-D8BA-455D-9EE0-A37F05D83D9B}"/>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28" name="直線コネクタ 227">
          <a:extLst>
            <a:ext uri="{FF2B5EF4-FFF2-40B4-BE49-F238E27FC236}">
              <a16:creationId xmlns:a16="http://schemas.microsoft.com/office/drawing/2014/main" id="{59AF25AB-C124-4E1D-BA8B-177B0D7D35C2}"/>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29" name="テキスト ボックス 228">
          <a:extLst>
            <a:ext uri="{FF2B5EF4-FFF2-40B4-BE49-F238E27FC236}">
              <a16:creationId xmlns:a16="http://schemas.microsoft.com/office/drawing/2014/main" id="{B53AF546-32BF-4757-85D6-F7F0C96DC521}"/>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30" name="直線コネクタ 229">
          <a:extLst>
            <a:ext uri="{FF2B5EF4-FFF2-40B4-BE49-F238E27FC236}">
              <a16:creationId xmlns:a16="http://schemas.microsoft.com/office/drawing/2014/main" id="{95783892-8FFE-40DC-927C-EC3161EEA6EC}"/>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31" name="テキスト ボックス 230">
          <a:extLst>
            <a:ext uri="{FF2B5EF4-FFF2-40B4-BE49-F238E27FC236}">
              <a16:creationId xmlns:a16="http://schemas.microsoft.com/office/drawing/2014/main" id="{924E8BBB-5A3A-45FB-84D8-2481FEEA6005}"/>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32" name="直線コネクタ 231">
          <a:extLst>
            <a:ext uri="{FF2B5EF4-FFF2-40B4-BE49-F238E27FC236}">
              <a16:creationId xmlns:a16="http://schemas.microsoft.com/office/drawing/2014/main" id="{CD549C77-4271-4F34-BF5B-09E719FF6F33}"/>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233" name="テキスト ボックス 232">
          <a:extLst>
            <a:ext uri="{FF2B5EF4-FFF2-40B4-BE49-F238E27FC236}">
              <a16:creationId xmlns:a16="http://schemas.microsoft.com/office/drawing/2014/main" id="{225D6327-C637-4363-B80C-6F5BFDEF2D4C}"/>
            </a:ext>
          </a:extLst>
        </xdr:cNvPr>
        <xdr:cNvSpPr txBox="1"/>
      </xdr:nvSpPr>
      <xdr:spPr>
        <a:xfrm>
          <a:off x="10903736" y="124657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4" name="直線コネクタ 233">
          <a:extLst>
            <a:ext uri="{FF2B5EF4-FFF2-40B4-BE49-F238E27FC236}">
              <a16:creationId xmlns:a16="http://schemas.microsoft.com/office/drawing/2014/main" id="{764666B3-7FED-4990-B754-BD5E27D5D085}"/>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5" name="【消防施設】&#10;有形固定資産減価償却率グラフ枠">
          <a:extLst>
            <a:ext uri="{FF2B5EF4-FFF2-40B4-BE49-F238E27FC236}">
              <a16:creationId xmlns:a16="http://schemas.microsoft.com/office/drawing/2014/main" id="{653E36DE-549D-4972-9AC4-EFB4EC9E168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236" name="直線コネクタ 235">
          <a:extLst>
            <a:ext uri="{FF2B5EF4-FFF2-40B4-BE49-F238E27FC236}">
              <a16:creationId xmlns:a16="http://schemas.microsoft.com/office/drawing/2014/main" id="{A7747209-695B-49AD-B9AD-FA64F054AEC5}"/>
            </a:ext>
          </a:extLst>
        </xdr:cNvPr>
        <xdr:cNvCxnSpPr/>
      </xdr:nvCxnSpPr>
      <xdr:spPr>
        <a:xfrm flipV="1">
          <a:off x="14696439" y="12601575"/>
          <a:ext cx="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237" name="【消防施設】&#10;有形固定資産減価償却率最小値テキスト">
          <a:extLst>
            <a:ext uri="{FF2B5EF4-FFF2-40B4-BE49-F238E27FC236}">
              <a16:creationId xmlns:a16="http://schemas.microsoft.com/office/drawing/2014/main" id="{0C9EE9DC-9F03-4DF2-BE51-05E26411B6AE}"/>
            </a:ext>
          </a:extLst>
        </xdr:cNvPr>
        <xdr:cNvSpPr txBox="1"/>
      </xdr:nvSpPr>
      <xdr:spPr>
        <a:xfrm>
          <a:off x="14735175" y="137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238" name="直線コネクタ 237">
          <a:extLst>
            <a:ext uri="{FF2B5EF4-FFF2-40B4-BE49-F238E27FC236}">
              <a16:creationId xmlns:a16="http://schemas.microsoft.com/office/drawing/2014/main" id="{7A78CA57-983A-48E8-8D25-CAAC99C515A0}"/>
            </a:ext>
          </a:extLst>
        </xdr:cNvPr>
        <xdr:cNvCxnSpPr/>
      </xdr:nvCxnSpPr>
      <xdr:spPr>
        <a:xfrm>
          <a:off x="14611350" y="13792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239" name="【消防施設】&#10;有形固定資産減価償却率最大値テキスト">
          <a:extLst>
            <a:ext uri="{FF2B5EF4-FFF2-40B4-BE49-F238E27FC236}">
              <a16:creationId xmlns:a16="http://schemas.microsoft.com/office/drawing/2014/main" id="{978EB1A1-CAD3-4FD8-9C4F-FE370D7CCC24}"/>
            </a:ext>
          </a:extLst>
        </xdr:cNvPr>
        <xdr:cNvSpPr txBox="1"/>
      </xdr:nvSpPr>
      <xdr:spPr>
        <a:xfrm>
          <a:off x="14735175" y="12389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40" name="直線コネクタ 239">
          <a:extLst>
            <a:ext uri="{FF2B5EF4-FFF2-40B4-BE49-F238E27FC236}">
              <a16:creationId xmlns:a16="http://schemas.microsoft.com/office/drawing/2014/main" id="{4D73ADC9-CD34-4996-B833-D86F9BD35170}"/>
            </a:ext>
          </a:extLst>
        </xdr:cNvPr>
        <xdr:cNvCxnSpPr/>
      </xdr:nvCxnSpPr>
      <xdr:spPr>
        <a:xfrm>
          <a:off x="14611350" y="1260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241" name="【消防施設】&#10;有形固定資産減価償却率平均値テキスト">
          <a:extLst>
            <a:ext uri="{FF2B5EF4-FFF2-40B4-BE49-F238E27FC236}">
              <a16:creationId xmlns:a16="http://schemas.microsoft.com/office/drawing/2014/main" id="{3142E157-6CEE-43A8-AC0D-8581605B9180}"/>
            </a:ext>
          </a:extLst>
        </xdr:cNvPr>
        <xdr:cNvSpPr txBox="1"/>
      </xdr:nvSpPr>
      <xdr:spPr>
        <a:xfrm>
          <a:off x="14735175" y="13231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242" name="フローチャート: 判断 241">
          <a:extLst>
            <a:ext uri="{FF2B5EF4-FFF2-40B4-BE49-F238E27FC236}">
              <a16:creationId xmlns:a16="http://schemas.microsoft.com/office/drawing/2014/main" id="{8490C2BA-37E0-4223-83FE-2F857BF67432}"/>
            </a:ext>
          </a:extLst>
        </xdr:cNvPr>
        <xdr:cNvSpPr/>
      </xdr:nvSpPr>
      <xdr:spPr>
        <a:xfrm>
          <a:off x="14649450" y="1325626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243" name="フローチャート: 判断 242">
          <a:extLst>
            <a:ext uri="{FF2B5EF4-FFF2-40B4-BE49-F238E27FC236}">
              <a16:creationId xmlns:a16="http://schemas.microsoft.com/office/drawing/2014/main" id="{51C6BF80-57CD-44E0-BD51-47201501CE6E}"/>
            </a:ext>
          </a:extLst>
        </xdr:cNvPr>
        <xdr:cNvSpPr/>
      </xdr:nvSpPr>
      <xdr:spPr>
        <a:xfrm>
          <a:off x="13887450" y="132600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244" name="フローチャート: 判断 243">
          <a:extLst>
            <a:ext uri="{FF2B5EF4-FFF2-40B4-BE49-F238E27FC236}">
              <a16:creationId xmlns:a16="http://schemas.microsoft.com/office/drawing/2014/main" id="{3B707135-7F5F-484E-87BA-9F6D4A05C533}"/>
            </a:ext>
          </a:extLst>
        </xdr:cNvPr>
        <xdr:cNvSpPr/>
      </xdr:nvSpPr>
      <xdr:spPr>
        <a:xfrm>
          <a:off x="13096875" y="13306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245" name="フローチャート: 判断 244">
          <a:extLst>
            <a:ext uri="{FF2B5EF4-FFF2-40B4-BE49-F238E27FC236}">
              <a16:creationId xmlns:a16="http://schemas.microsoft.com/office/drawing/2014/main" id="{80E46557-85C3-4087-AA05-4246A4B64908}"/>
            </a:ext>
          </a:extLst>
        </xdr:cNvPr>
        <xdr:cNvSpPr/>
      </xdr:nvSpPr>
      <xdr:spPr>
        <a:xfrm>
          <a:off x="12296775" y="13288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246" name="フローチャート: 判断 245">
          <a:extLst>
            <a:ext uri="{FF2B5EF4-FFF2-40B4-BE49-F238E27FC236}">
              <a16:creationId xmlns:a16="http://schemas.microsoft.com/office/drawing/2014/main" id="{390C5419-C116-4F38-B87F-04BBE0F79C1F}"/>
            </a:ext>
          </a:extLst>
        </xdr:cNvPr>
        <xdr:cNvSpPr/>
      </xdr:nvSpPr>
      <xdr:spPr>
        <a:xfrm>
          <a:off x="11487150" y="132492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AF5E19E-4193-432B-AD61-08DA655AC9C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22F60288-9DE0-4F52-9640-ADB961BF243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CF68F6A-F482-4779-83B7-9311780B4E9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C45666B-13A2-44D6-A17F-C9B64BBE4AFE}"/>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35232339-7C71-4472-81CD-CEE9E862E0B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50800</xdr:rowOff>
    </xdr:from>
    <xdr:to>
      <xdr:col>85</xdr:col>
      <xdr:colOff>177800</xdr:colOff>
      <xdr:row>78</xdr:row>
      <xdr:rowOff>152400</xdr:rowOff>
    </xdr:to>
    <xdr:sp macro="" textlink="">
      <xdr:nvSpPr>
        <xdr:cNvPr id="252" name="楕円 251">
          <a:extLst>
            <a:ext uri="{FF2B5EF4-FFF2-40B4-BE49-F238E27FC236}">
              <a16:creationId xmlns:a16="http://schemas.microsoft.com/office/drawing/2014/main" id="{31DC0FA2-7611-4985-9E7E-1C40834B18B4}"/>
            </a:ext>
          </a:extLst>
        </xdr:cNvPr>
        <xdr:cNvSpPr/>
      </xdr:nvSpPr>
      <xdr:spPr>
        <a:xfrm>
          <a:off x="14649450" y="126777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73677</xdr:rowOff>
    </xdr:from>
    <xdr:ext cx="405111" cy="259045"/>
    <xdr:sp macro="" textlink="">
      <xdr:nvSpPr>
        <xdr:cNvPr id="253" name="【消防施設】&#10;有形固定資産減価償却率該当値テキスト">
          <a:extLst>
            <a:ext uri="{FF2B5EF4-FFF2-40B4-BE49-F238E27FC236}">
              <a16:creationId xmlns:a16="http://schemas.microsoft.com/office/drawing/2014/main" id="{92A09951-8C4A-4DF0-997C-AA4062D95625}"/>
            </a:ext>
          </a:extLst>
        </xdr:cNvPr>
        <xdr:cNvSpPr txBox="1"/>
      </xdr:nvSpPr>
      <xdr:spPr>
        <a:xfrm>
          <a:off x="14735175" y="1254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24130</xdr:rowOff>
    </xdr:from>
    <xdr:to>
      <xdr:col>81</xdr:col>
      <xdr:colOff>101600</xdr:colOff>
      <xdr:row>79</xdr:row>
      <xdr:rowOff>125730</xdr:rowOff>
    </xdr:to>
    <xdr:sp macro="" textlink="">
      <xdr:nvSpPr>
        <xdr:cNvPr id="254" name="楕円 253">
          <a:extLst>
            <a:ext uri="{FF2B5EF4-FFF2-40B4-BE49-F238E27FC236}">
              <a16:creationId xmlns:a16="http://schemas.microsoft.com/office/drawing/2014/main" id="{DBDEEE36-6DA0-422C-AFF1-932BA825FCD5}"/>
            </a:ext>
          </a:extLst>
        </xdr:cNvPr>
        <xdr:cNvSpPr/>
      </xdr:nvSpPr>
      <xdr:spPr>
        <a:xfrm>
          <a:off x="13887450" y="128193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101600</xdr:rowOff>
    </xdr:from>
    <xdr:to>
      <xdr:col>85</xdr:col>
      <xdr:colOff>127000</xdr:colOff>
      <xdr:row>79</xdr:row>
      <xdr:rowOff>74930</xdr:rowOff>
    </xdr:to>
    <xdr:cxnSp macro="">
      <xdr:nvCxnSpPr>
        <xdr:cNvPr id="255" name="直線コネクタ 254">
          <a:extLst>
            <a:ext uri="{FF2B5EF4-FFF2-40B4-BE49-F238E27FC236}">
              <a16:creationId xmlns:a16="http://schemas.microsoft.com/office/drawing/2014/main" id="{26F1FDA0-AF8F-4583-B3AB-62D392415FC7}"/>
            </a:ext>
          </a:extLst>
        </xdr:cNvPr>
        <xdr:cNvCxnSpPr/>
      </xdr:nvCxnSpPr>
      <xdr:spPr>
        <a:xfrm flipV="1">
          <a:off x="13935075" y="12734925"/>
          <a:ext cx="762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256" name="n_1aveValue【消防施設】&#10;有形固定資産減価償却率">
          <a:extLst>
            <a:ext uri="{FF2B5EF4-FFF2-40B4-BE49-F238E27FC236}">
              <a16:creationId xmlns:a16="http://schemas.microsoft.com/office/drawing/2014/main" id="{952457BE-98FA-43C6-9330-A738348E00A9}"/>
            </a:ext>
          </a:extLst>
        </xdr:cNvPr>
        <xdr:cNvSpPr txBox="1"/>
      </xdr:nvSpPr>
      <xdr:spPr>
        <a:xfrm>
          <a:off x="13745219"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257" name="n_2aveValue【消防施設】&#10;有形固定資産減価償却率">
          <a:extLst>
            <a:ext uri="{FF2B5EF4-FFF2-40B4-BE49-F238E27FC236}">
              <a16:creationId xmlns:a16="http://schemas.microsoft.com/office/drawing/2014/main" id="{AC4052DC-682D-42C2-AEEC-588E2E3B4F97}"/>
            </a:ext>
          </a:extLst>
        </xdr:cNvPr>
        <xdr:cNvSpPr txBox="1"/>
      </xdr:nvSpPr>
      <xdr:spPr>
        <a:xfrm>
          <a:off x="12964169" y="13094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258" name="n_3aveValue【消防施設】&#10;有形固定資産減価償却率">
          <a:extLst>
            <a:ext uri="{FF2B5EF4-FFF2-40B4-BE49-F238E27FC236}">
              <a16:creationId xmlns:a16="http://schemas.microsoft.com/office/drawing/2014/main" id="{A6C2F1C5-242E-49BD-A838-E7C2BB6FA99E}"/>
            </a:ext>
          </a:extLst>
        </xdr:cNvPr>
        <xdr:cNvSpPr txBox="1"/>
      </xdr:nvSpPr>
      <xdr:spPr>
        <a:xfrm>
          <a:off x="12164069" y="1307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259" name="n_4aveValue【消防施設】&#10;有形固定資産減価償却率">
          <a:extLst>
            <a:ext uri="{FF2B5EF4-FFF2-40B4-BE49-F238E27FC236}">
              <a16:creationId xmlns:a16="http://schemas.microsoft.com/office/drawing/2014/main" id="{E09CE192-8160-4AAA-9DC1-04DE6F2D1E3B}"/>
            </a:ext>
          </a:extLst>
        </xdr:cNvPr>
        <xdr:cNvSpPr txBox="1"/>
      </xdr:nvSpPr>
      <xdr:spPr>
        <a:xfrm>
          <a:off x="11354444" y="1303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142257</xdr:rowOff>
    </xdr:from>
    <xdr:ext cx="405111" cy="259045"/>
    <xdr:sp macro="" textlink="">
      <xdr:nvSpPr>
        <xdr:cNvPr id="260" name="n_1mainValue【消防施設】&#10;有形固定資産減価償却率">
          <a:extLst>
            <a:ext uri="{FF2B5EF4-FFF2-40B4-BE49-F238E27FC236}">
              <a16:creationId xmlns:a16="http://schemas.microsoft.com/office/drawing/2014/main" id="{8CF1621A-AB42-489A-8EE4-31F6591A00FA}"/>
            </a:ext>
          </a:extLst>
        </xdr:cNvPr>
        <xdr:cNvSpPr txBox="1"/>
      </xdr:nvSpPr>
      <xdr:spPr>
        <a:xfrm>
          <a:off x="13745219" y="1261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61" name="正方形/長方形 260">
          <a:extLst>
            <a:ext uri="{FF2B5EF4-FFF2-40B4-BE49-F238E27FC236}">
              <a16:creationId xmlns:a16="http://schemas.microsoft.com/office/drawing/2014/main" id="{31941D69-F9A1-4E82-AC34-1E51E4B7ACB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2" name="正方形/長方形 261">
          <a:extLst>
            <a:ext uri="{FF2B5EF4-FFF2-40B4-BE49-F238E27FC236}">
              <a16:creationId xmlns:a16="http://schemas.microsoft.com/office/drawing/2014/main" id="{5A753858-4DF7-4ADF-93DC-B7877D786941}"/>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63" name="正方形/長方形 262">
          <a:extLst>
            <a:ext uri="{FF2B5EF4-FFF2-40B4-BE49-F238E27FC236}">
              <a16:creationId xmlns:a16="http://schemas.microsoft.com/office/drawing/2014/main" id="{2B6A411A-95F2-451A-BCA9-591A5BAA2B3E}"/>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4" name="正方形/長方形 263">
          <a:extLst>
            <a:ext uri="{FF2B5EF4-FFF2-40B4-BE49-F238E27FC236}">
              <a16:creationId xmlns:a16="http://schemas.microsoft.com/office/drawing/2014/main" id="{F4069054-0006-4E4C-AA1A-0943ADDF6033}"/>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5" name="正方形/長方形 264">
          <a:extLst>
            <a:ext uri="{FF2B5EF4-FFF2-40B4-BE49-F238E27FC236}">
              <a16:creationId xmlns:a16="http://schemas.microsoft.com/office/drawing/2014/main" id="{CC3AEF4D-ED82-4EB4-B9EE-BD7EFF8294F8}"/>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6" name="正方形/長方形 265">
          <a:extLst>
            <a:ext uri="{FF2B5EF4-FFF2-40B4-BE49-F238E27FC236}">
              <a16:creationId xmlns:a16="http://schemas.microsoft.com/office/drawing/2014/main" id="{D1EA11D7-5A39-425F-9CE9-D06B459B3BA4}"/>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7" name="正方形/長方形 266">
          <a:extLst>
            <a:ext uri="{FF2B5EF4-FFF2-40B4-BE49-F238E27FC236}">
              <a16:creationId xmlns:a16="http://schemas.microsoft.com/office/drawing/2014/main" id="{B0967508-EB3B-47A8-82A0-BCDDC98BD395}"/>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8" name="正方形/長方形 267">
          <a:extLst>
            <a:ext uri="{FF2B5EF4-FFF2-40B4-BE49-F238E27FC236}">
              <a16:creationId xmlns:a16="http://schemas.microsoft.com/office/drawing/2014/main" id="{1A329E7D-42DC-43CB-BB56-7F9A560D8803}"/>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69" name="正方形/長方形 268">
          <a:extLst>
            <a:ext uri="{FF2B5EF4-FFF2-40B4-BE49-F238E27FC236}">
              <a16:creationId xmlns:a16="http://schemas.microsoft.com/office/drawing/2014/main" id="{5DB8CD8B-F417-4F9E-88D4-DED02F27EC71}"/>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70" name="正方形/長方形 269">
          <a:extLst>
            <a:ext uri="{FF2B5EF4-FFF2-40B4-BE49-F238E27FC236}">
              <a16:creationId xmlns:a16="http://schemas.microsoft.com/office/drawing/2014/main" id="{9ADB9E3B-E0BA-492F-9D81-73E2D3E5DA09}"/>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71" name="正方形/長方形 270">
          <a:extLst>
            <a:ext uri="{FF2B5EF4-FFF2-40B4-BE49-F238E27FC236}">
              <a16:creationId xmlns:a16="http://schemas.microsoft.com/office/drawing/2014/main" id="{7F6F41BE-569F-4272-A7B8-FB36A47603ED}"/>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72" name="正方形/長方形 271">
          <a:extLst>
            <a:ext uri="{FF2B5EF4-FFF2-40B4-BE49-F238E27FC236}">
              <a16:creationId xmlns:a16="http://schemas.microsoft.com/office/drawing/2014/main" id="{17AAB4C0-09F3-4F1E-B20C-E33BF4721C9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73" name="正方形/長方形 272">
          <a:extLst>
            <a:ext uri="{FF2B5EF4-FFF2-40B4-BE49-F238E27FC236}">
              <a16:creationId xmlns:a16="http://schemas.microsoft.com/office/drawing/2014/main" id="{369C8CB7-3CF9-4BC5-A264-E907969F2448}"/>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74" name="正方形/長方形 273">
          <a:extLst>
            <a:ext uri="{FF2B5EF4-FFF2-40B4-BE49-F238E27FC236}">
              <a16:creationId xmlns:a16="http://schemas.microsoft.com/office/drawing/2014/main" id="{B345ABFE-289F-44E5-9E68-118DA00E8A55}"/>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75" name="正方形/長方形 274">
          <a:extLst>
            <a:ext uri="{FF2B5EF4-FFF2-40B4-BE49-F238E27FC236}">
              <a16:creationId xmlns:a16="http://schemas.microsoft.com/office/drawing/2014/main" id="{046EE7F4-BAFD-4242-9162-F4699549C242}"/>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76" name="正方形/長方形 275">
          <a:extLst>
            <a:ext uri="{FF2B5EF4-FFF2-40B4-BE49-F238E27FC236}">
              <a16:creationId xmlns:a16="http://schemas.microsoft.com/office/drawing/2014/main" id="{4C487585-DC67-43D9-9776-4292714125D4}"/>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097BE797-9E43-47B7-8956-6F68C5D92659}"/>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78" name="直線コネクタ 277">
          <a:extLst>
            <a:ext uri="{FF2B5EF4-FFF2-40B4-BE49-F238E27FC236}">
              <a16:creationId xmlns:a16="http://schemas.microsoft.com/office/drawing/2014/main" id="{9B4D18DA-435D-43A5-80CD-72B6CEBA3DF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B8967EE6-F940-4506-84BB-1C16A659AB28}"/>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80" name="直線コネクタ 279">
          <a:extLst>
            <a:ext uri="{FF2B5EF4-FFF2-40B4-BE49-F238E27FC236}">
              <a16:creationId xmlns:a16="http://schemas.microsoft.com/office/drawing/2014/main" id="{F05C293C-2ED6-4F17-BE2B-44BA8A24B931}"/>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id="{88D04479-88B3-4CE7-94C2-9BBBF51D69EE}"/>
            </a:ext>
          </a:extLst>
        </xdr:cNvPr>
        <xdr:cNvSpPr txBox="1"/>
      </xdr:nvSpPr>
      <xdr:spPr>
        <a:xfrm>
          <a:off x="107945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82" name="直線コネクタ 281">
          <a:extLst>
            <a:ext uri="{FF2B5EF4-FFF2-40B4-BE49-F238E27FC236}">
              <a16:creationId xmlns:a16="http://schemas.microsoft.com/office/drawing/2014/main" id="{6D5CCE66-1677-46A9-8ACB-1C0B02B030D6}"/>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4CC1A797-9F68-489B-9A13-20FAD2E99DE7}"/>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84" name="直線コネクタ 283">
          <a:extLst>
            <a:ext uri="{FF2B5EF4-FFF2-40B4-BE49-F238E27FC236}">
              <a16:creationId xmlns:a16="http://schemas.microsoft.com/office/drawing/2014/main" id="{A6505E32-341A-45C7-84F2-F5A5EA6CE9DA}"/>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B0B31348-CBB0-4921-A2B1-FF2E94F85E4D}"/>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86" name="直線コネクタ 285">
          <a:extLst>
            <a:ext uri="{FF2B5EF4-FFF2-40B4-BE49-F238E27FC236}">
              <a16:creationId xmlns:a16="http://schemas.microsoft.com/office/drawing/2014/main" id="{61547A32-8565-4E4F-9892-EA0EFA52CC8D}"/>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07A34FC2-2B2B-4E93-9F0F-D79D76D959CC}"/>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88" name="直線コネクタ 287">
          <a:extLst>
            <a:ext uri="{FF2B5EF4-FFF2-40B4-BE49-F238E27FC236}">
              <a16:creationId xmlns:a16="http://schemas.microsoft.com/office/drawing/2014/main" id="{E1E82C4E-EB23-4DF0-B6A3-90E0759F1DF4}"/>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25DD80CC-2E72-4CE6-88A1-98D3C5B67540}"/>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0" name="直線コネクタ 289">
          <a:extLst>
            <a:ext uri="{FF2B5EF4-FFF2-40B4-BE49-F238E27FC236}">
              <a16:creationId xmlns:a16="http://schemas.microsoft.com/office/drawing/2014/main" id="{73E2C924-A1AF-4182-8372-CAA4DCAA11B7}"/>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id="{0592B4C7-73BC-4485-925B-F40A1A53D71D}"/>
            </a:ext>
          </a:extLst>
        </xdr:cNvPr>
        <xdr:cNvSpPr txBox="1"/>
      </xdr:nvSpPr>
      <xdr:spPr>
        <a:xfrm>
          <a:off x="10903736" y="160117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92" name="直線コネクタ 291">
          <a:extLst>
            <a:ext uri="{FF2B5EF4-FFF2-40B4-BE49-F238E27FC236}">
              <a16:creationId xmlns:a16="http://schemas.microsoft.com/office/drawing/2014/main" id="{C84F060B-D17A-4980-887D-DA6796339B5B}"/>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3" name="【庁舎】&#10;有形固定資産減価償却率グラフ枠">
          <a:extLst>
            <a:ext uri="{FF2B5EF4-FFF2-40B4-BE49-F238E27FC236}">
              <a16:creationId xmlns:a16="http://schemas.microsoft.com/office/drawing/2014/main" id="{E12639FC-7280-4F69-9392-AAE9B20A53B4}"/>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294" name="直線コネクタ 293">
          <a:extLst>
            <a:ext uri="{FF2B5EF4-FFF2-40B4-BE49-F238E27FC236}">
              <a16:creationId xmlns:a16="http://schemas.microsoft.com/office/drawing/2014/main" id="{02C41E2A-56B6-46A3-8986-D1C970899346}"/>
            </a:ext>
          </a:extLst>
        </xdr:cNvPr>
        <xdr:cNvCxnSpPr/>
      </xdr:nvCxnSpPr>
      <xdr:spPr>
        <a:xfrm flipV="1">
          <a:off x="14696439" y="16180254"/>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95" name="【庁舎】&#10;有形固定資産減価償却率最小値テキスト">
          <a:extLst>
            <a:ext uri="{FF2B5EF4-FFF2-40B4-BE49-F238E27FC236}">
              <a16:creationId xmlns:a16="http://schemas.microsoft.com/office/drawing/2014/main" id="{50CD73B7-4F8C-433B-AED9-1B8D4607E67F}"/>
            </a:ext>
          </a:extLst>
        </xdr:cNvPr>
        <xdr:cNvSpPr txBox="1"/>
      </xdr:nvSpPr>
      <xdr:spPr>
        <a:xfrm>
          <a:off x="14735175" y="17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96" name="直線コネクタ 295">
          <a:extLst>
            <a:ext uri="{FF2B5EF4-FFF2-40B4-BE49-F238E27FC236}">
              <a16:creationId xmlns:a16="http://schemas.microsoft.com/office/drawing/2014/main" id="{CCF10BAB-9D8B-4A5A-8F3D-C2A591A01B44}"/>
            </a:ext>
          </a:extLst>
        </xdr:cNvPr>
        <xdr:cNvCxnSpPr/>
      </xdr:nvCxnSpPr>
      <xdr:spPr>
        <a:xfrm>
          <a:off x="14611350" y="1768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297" name="【庁舎】&#10;有形固定資産減価償却率最大値テキスト">
          <a:extLst>
            <a:ext uri="{FF2B5EF4-FFF2-40B4-BE49-F238E27FC236}">
              <a16:creationId xmlns:a16="http://schemas.microsoft.com/office/drawing/2014/main" id="{71ACABD2-52A0-494C-A97C-C5935CA05B78}"/>
            </a:ext>
          </a:extLst>
        </xdr:cNvPr>
        <xdr:cNvSpPr txBox="1"/>
      </xdr:nvSpPr>
      <xdr:spPr>
        <a:xfrm>
          <a:off x="14735175" y="15965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298" name="直線コネクタ 297">
          <a:extLst>
            <a:ext uri="{FF2B5EF4-FFF2-40B4-BE49-F238E27FC236}">
              <a16:creationId xmlns:a16="http://schemas.microsoft.com/office/drawing/2014/main" id="{C6397565-F89E-4228-B5D1-2D67C395C09C}"/>
            </a:ext>
          </a:extLst>
        </xdr:cNvPr>
        <xdr:cNvCxnSpPr/>
      </xdr:nvCxnSpPr>
      <xdr:spPr>
        <a:xfrm>
          <a:off x="14611350" y="161802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299" name="【庁舎】&#10;有形固定資産減価償却率平均値テキスト">
          <a:extLst>
            <a:ext uri="{FF2B5EF4-FFF2-40B4-BE49-F238E27FC236}">
              <a16:creationId xmlns:a16="http://schemas.microsoft.com/office/drawing/2014/main" id="{B864868B-F8B5-4314-845B-37BFF8F68424}"/>
            </a:ext>
          </a:extLst>
        </xdr:cNvPr>
        <xdr:cNvSpPr txBox="1"/>
      </xdr:nvSpPr>
      <xdr:spPr>
        <a:xfrm>
          <a:off x="14735175" y="16937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300" name="フローチャート: 判断 299">
          <a:extLst>
            <a:ext uri="{FF2B5EF4-FFF2-40B4-BE49-F238E27FC236}">
              <a16:creationId xmlns:a16="http://schemas.microsoft.com/office/drawing/2014/main" id="{B339F6F2-DE32-44ED-B67C-60EB834AD4DF}"/>
            </a:ext>
          </a:extLst>
        </xdr:cNvPr>
        <xdr:cNvSpPr/>
      </xdr:nvSpPr>
      <xdr:spPr>
        <a:xfrm>
          <a:off x="14649450" y="169618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301" name="フローチャート: 判断 300">
          <a:extLst>
            <a:ext uri="{FF2B5EF4-FFF2-40B4-BE49-F238E27FC236}">
              <a16:creationId xmlns:a16="http://schemas.microsoft.com/office/drawing/2014/main" id="{B6E35C7B-0F13-439F-BAA7-15FC8F90233C}"/>
            </a:ext>
          </a:extLst>
        </xdr:cNvPr>
        <xdr:cNvSpPr/>
      </xdr:nvSpPr>
      <xdr:spPr>
        <a:xfrm>
          <a:off x="13887450" y="1700266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302" name="フローチャート: 判断 301">
          <a:extLst>
            <a:ext uri="{FF2B5EF4-FFF2-40B4-BE49-F238E27FC236}">
              <a16:creationId xmlns:a16="http://schemas.microsoft.com/office/drawing/2014/main" id="{9F7C8D32-0781-4F8D-B17F-575D7EAA3901}"/>
            </a:ext>
          </a:extLst>
        </xdr:cNvPr>
        <xdr:cNvSpPr/>
      </xdr:nvSpPr>
      <xdr:spPr>
        <a:xfrm>
          <a:off x="13096875" y="1701455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303" name="フローチャート: 判断 302">
          <a:extLst>
            <a:ext uri="{FF2B5EF4-FFF2-40B4-BE49-F238E27FC236}">
              <a16:creationId xmlns:a16="http://schemas.microsoft.com/office/drawing/2014/main" id="{E2645094-E0D8-4CEB-B45E-94BE7BFAF706}"/>
            </a:ext>
          </a:extLst>
        </xdr:cNvPr>
        <xdr:cNvSpPr/>
      </xdr:nvSpPr>
      <xdr:spPr>
        <a:xfrm>
          <a:off x="12296775" y="170129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304" name="フローチャート: 判断 303">
          <a:extLst>
            <a:ext uri="{FF2B5EF4-FFF2-40B4-BE49-F238E27FC236}">
              <a16:creationId xmlns:a16="http://schemas.microsoft.com/office/drawing/2014/main" id="{97D57D12-45F1-4F60-9A58-9CD6D02557B0}"/>
            </a:ext>
          </a:extLst>
        </xdr:cNvPr>
        <xdr:cNvSpPr/>
      </xdr:nvSpPr>
      <xdr:spPr>
        <a:xfrm>
          <a:off x="11487150" y="1703732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BFE83992-63CD-4312-9CE9-2A5432889B98}"/>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25FD91D1-BA5E-448B-9CCE-88396E229B3D}"/>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15356C8-26BB-4D68-915C-89AF0797706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8FAD730-2F50-41EB-95F5-281A0E607EA9}"/>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4BF8D515-817A-4A04-AB70-2308B3DEDD51}"/>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167458</xdr:rowOff>
    </xdr:from>
    <xdr:to>
      <xdr:col>85</xdr:col>
      <xdr:colOff>177800</xdr:colOff>
      <xdr:row>104</xdr:row>
      <xdr:rowOff>97608</xdr:rowOff>
    </xdr:to>
    <xdr:sp macro="" textlink="">
      <xdr:nvSpPr>
        <xdr:cNvPr id="310" name="楕円 309">
          <a:extLst>
            <a:ext uri="{FF2B5EF4-FFF2-40B4-BE49-F238E27FC236}">
              <a16:creationId xmlns:a16="http://schemas.microsoft.com/office/drawing/2014/main" id="{A278BD81-8A8D-4576-B292-43BB4E8106CF}"/>
            </a:ext>
          </a:extLst>
        </xdr:cNvPr>
        <xdr:cNvSpPr/>
      </xdr:nvSpPr>
      <xdr:spPr>
        <a:xfrm>
          <a:off x="14649450" y="168425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18885</xdr:rowOff>
    </xdr:from>
    <xdr:ext cx="405111" cy="259045"/>
    <xdr:sp macro="" textlink="">
      <xdr:nvSpPr>
        <xdr:cNvPr id="311" name="【庁舎】&#10;有形固定資産減価償却率該当値テキスト">
          <a:extLst>
            <a:ext uri="{FF2B5EF4-FFF2-40B4-BE49-F238E27FC236}">
              <a16:creationId xmlns:a16="http://schemas.microsoft.com/office/drawing/2014/main" id="{8F9B322D-6541-4266-9524-CE5C7ECBC0A5}"/>
            </a:ext>
          </a:extLst>
        </xdr:cNvPr>
        <xdr:cNvSpPr txBox="1"/>
      </xdr:nvSpPr>
      <xdr:spPr>
        <a:xfrm>
          <a:off x="14735175" y="16697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312" name="楕円 311">
          <a:extLst>
            <a:ext uri="{FF2B5EF4-FFF2-40B4-BE49-F238E27FC236}">
              <a16:creationId xmlns:a16="http://schemas.microsoft.com/office/drawing/2014/main" id="{00E331E4-F5AF-4B08-A39D-5ED12B7C79CC}"/>
            </a:ext>
          </a:extLst>
        </xdr:cNvPr>
        <xdr:cNvSpPr/>
      </xdr:nvSpPr>
      <xdr:spPr>
        <a:xfrm>
          <a:off x="13887450" y="1682278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20682</xdr:rowOff>
    </xdr:from>
    <xdr:to>
      <xdr:col>85</xdr:col>
      <xdr:colOff>127000</xdr:colOff>
      <xdr:row>104</xdr:row>
      <xdr:rowOff>46808</xdr:rowOff>
    </xdr:to>
    <xdr:cxnSp macro="">
      <xdr:nvCxnSpPr>
        <xdr:cNvPr id="313" name="直線コネクタ 312">
          <a:extLst>
            <a:ext uri="{FF2B5EF4-FFF2-40B4-BE49-F238E27FC236}">
              <a16:creationId xmlns:a16="http://schemas.microsoft.com/office/drawing/2014/main" id="{5FB70731-E313-44FE-9ED4-4D9F72D45BD4}"/>
            </a:ext>
          </a:extLst>
        </xdr:cNvPr>
        <xdr:cNvCxnSpPr/>
      </xdr:nvCxnSpPr>
      <xdr:spPr>
        <a:xfrm>
          <a:off x="13935075" y="16860882"/>
          <a:ext cx="762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314" name="n_1aveValue【庁舎】&#10;有形固定資産減価償却率">
          <a:extLst>
            <a:ext uri="{FF2B5EF4-FFF2-40B4-BE49-F238E27FC236}">
              <a16:creationId xmlns:a16="http://schemas.microsoft.com/office/drawing/2014/main" id="{1E7AC84B-20A9-4DDF-BEAF-D1A83BDC1535}"/>
            </a:ext>
          </a:extLst>
        </xdr:cNvPr>
        <xdr:cNvSpPr txBox="1"/>
      </xdr:nvSpPr>
      <xdr:spPr>
        <a:xfrm>
          <a:off x="13745219" y="1708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315" name="n_2aveValue【庁舎】&#10;有形固定資産減価償却率">
          <a:extLst>
            <a:ext uri="{FF2B5EF4-FFF2-40B4-BE49-F238E27FC236}">
              <a16:creationId xmlns:a16="http://schemas.microsoft.com/office/drawing/2014/main" id="{BE374A42-7EDD-415E-8D94-F4E34C3E2319}"/>
            </a:ext>
          </a:extLst>
        </xdr:cNvPr>
        <xdr:cNvSpPr txBox="1"/>
      </xdr:nvSpPr>
      <xdr:spPr>
        <a:xfrm>
          <a:off x="12964169" y="16812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316" name="n_3aveValue【庁舎】&#10;有形固定資産減価償却率">
          <a:extLst>
            <a:ext uri="{FF2B5EF4-FFF2-40B4-BE49-F238E27FC236}">
              <a16:creationId xmlns:a16="http://schemas.microsoft.com/office/drawing/2014/main" id="{733E84CC-2D87-44F8-9223-1EEDBCCE944F}"/>
            </a:ext>
          </a:extLst>
        </xdr:cNvPr>
        <xdr:cNvSpPr txBox="1"/>
      </xdr:nvSpPr>
      <xdr:spPr>
        <a:xfrm>
          <a:off x="12164069" y="1681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317" name="n_4aveValue【庁舎】&#10;有形固定資産減価償却率">
          <a:extLst>
            <a:ext uri="{FF2B5EF4-FFF2-40B4-BE49-F238E27FC236}">
              <a16:creationId xmlns:a16="http://schemas.microsoft.com/office/drawing/2014/main" id="{8190D614-D6E9-4C4A-AA0B-F15ACE9DD07F}"/>
            </a:ext>
          </a:extLst>
        </xdr:cNvPr>
        <xdr:cNvSpPr txBox="1"/>
      </xdr:nvSpPr>
      <xdr:spPr>
        <a:xfrm>
          <a:off x="11354444" y="1683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88009</xdr:rowOff>
    </xdr:from>
    <xdr:ext cx="405111" cy="259045"/>
    <xdr:sp macro="" textlink="">
      <xdr:nvSpPr>
        <xdr:cNvPr id="318" name="n_1mainValue【庁舎】&#10;有形固定資産減価償却率">
          <a:extLst>
            <a:ext uri="{FF2B5EF4-FFF2-40B4-BE49-F238E27FC236}">
              <a16:creationId xmlns:a16="http://schemas.microsoft.com/office/drawing/2014/main" id="{7FBD9610-E37B-4D79-96E0-E43A17DCFFE5}"/>
            </a:ext>
          </a:extLst>
        </xdr:cNvPr>
        <xdr:cNvSpPr txBox="1"/>
      </xdr:nvSpPr>
      <xdr:spPr>
        <a:xfrm>
          <a:off x="13745219" y="166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19" name="正方形/長方形 318">
          <a:extLst>
            <a:ext uri="{FF2B5EF4-FFF2-40B4-BE49-F238E27FC236}">
              <a16:creationId xmlns:a16="http://schemas.microsoft.com/office/drawing/2014/main" id="{A6242632-C730-47AD-9973-7E6CC41E5954}"/>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20" name="正方形/長方形 319">
          <a:extLst>
            <a:ext uri="{FF2B5EF4-FFF2-40B4-BE49-F238E27FC236}">
              <a16:creationId xmlns:a16="http://schemas.microsoft.com/office/drawing/2014/main" id="{04278EBF-11A4-407E-8781-CA129B2294FC}"/>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1" name="正方形/長方形 320">
          <a:extLst>
            <a:ext uri="{FF2B5EF4-FFF2-40B4-BE49-F238E27FC236}">
              <a16:creationId xmlns:a16="http://schemas.microsoft.com/office/drawing/2014/main" id="{A9DC93C3-518C-414B-8CA7-CB7B0244B40E}"/>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2" name="正方形/長方形 321">
          <a:extLst>
            <a:ext uri="{FF2B5EF4-FFF2-40B4-BE49-F238E27FC236}">
              <a16:creationId xmlns:a16="http://schemas.microsoft.com/office/drawing/2014/main" id="{EF01C3C5-D648-4D3C-9920-C80BC9935DCC}"/>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3" name="正方形/長方形 322">
          <a:extLst>
            <a:ext uri="{FF2B5EF4-FFF2-40B4-BE49-F238E27FC236}">
              <a16:creationId xmlns:a16="http://schemas.microsoft.com/office/drawing/2014/main" id="{2B19E648-C530-4091-9502-7A994C2DEAA4}"/>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4" name="正方形/長方形 323">
          <a:extLst>
            <a:ext uri="{FF2B5EF4-FFF2-40B4-BE49-F238E27FC236}">
              <a16:creationId xmlns:a16="http://schemas.microsoft.com/office/drawing/2014/main" id="{76B0ABBF-1C1D-4D50-8A03-D24D2751ECD0}"/>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5" name="正方形/長方形 324">
          <a:extLst>
            <a:ext uri="{FF2B5EF4-FFF2-40B4-BE49-F238E27FC236}">
              <a16:creationId xmlns:a16="http://schemas.microsoft.com/office/drawing/2014/main" id="{7C00AF27-4791-468F-912A-ABC90E9F1E6B}"/>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6" name="正方形/長方形 325">
          <a:extLst>
            <a:ext uri="{FF2B5EF4-FFF2-40B4-BE49-F238E27FC236}">
              <a16:creationId xmlns:a16="http://schemas.microsoft.com/office/drawing/2014/main" id="{E0A3D71A-0BA2-4B15-A84A-7D98C7A3AB66}"/>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D7FB0EFF-A3F4-4E45-A5F0-6A1CC2BC4A1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28" name="直線コネクタ 327">
          <a:extLst>
            <a:ext uri="{FF2B5EF4-FFF2-40B4-BE49-F238E27FC236}">
              <a16:creationId xmlns:a16="http://schemas.microsoft.com/office/drawing/2014/main" id="{C15321BA-405C-42AF-BA9C-C77041CC8E91}"/>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29" name="直線コネクタ 328">
          <a:extLst>
            <a:ext uri="{FF2B5EF4-FFF2-40B4-BE49-F238E27FC236}">
              <a16:creationId xmlns:a16="http://schemas.microsoft.com/office/drawing/2014/main" id="{9C7CF57A-8AB8-42DC-B05E-200919DB7C4D}"/>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id="{61057106-99F6-4EF6-9635-742B406B9E96}"/>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31" name="直線コネクタ 330">
          <a:extLst>
            <a:ext uri="{FF2B5EF4-FFF2-40B4-BE49-F238E27FC236}">
              <a16:creationId xmlns:a16="http://schemas.microsoft.com/office/drawing/2014/main" id="{FF619DF9-59F3-4893-9770-2CD26B9CC60C}"/>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id="{1412531A-8756-4567-BE6A-8C6B891C300B}"/>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33" name="直線コネクタ 332">
          <a:extLst>
            <a:ext uri="{FF2B5EF4-FFF2-40B4-BE49-F238E27FC236}">
              <a16:creationId xmlns:a16="http://schemas.microsoft.com/office/drawing/2014/main" id="{9B078C08-AE96-4F4A-833E-6C268267C749}"/>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id="{54B45D51-517C-4E1B-94FC-B20077264621}"/>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35" name="直線コネクタ 334">
          <a:extLst>
            <a:ext uri="{FF2B5EF4-FFF2-40B4-BE49-F238E27FC236}">
              <a16:creationId xmlns:a16="http://schemas.microsoft.com/office/drawing/2014/main" id="{F0005509-E491-4ECD-84C4-FD64164519E4}"/>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id="{4060FE93-9CEB-4C8A-AE05-620194143B42}"/>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37" name="直線コネクタ 336">
          <a:extLst>
            <a:ext uri="{FF2B5EF4-FFF2-40B4-BE49-F238E27FC236}">
              <a16:creationId xmlns:a16="http://schemas.microsoft.com/office/drawing/2014/main" id="{F20F97E9-7ECE-4D5F-AE82-94710B8785D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id="{A608EBD5-C3CC-4163-926E-124ACADA370B}"/>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39" name="直線コネクタ 338">
          <a:extLst>
            <a:ext uri="{FF2B5EF4-FFF2-40B4-BE49-F238E27FC236}">
              <a16:creationId xmlns:a16="http://schemas.microsoft.com/office/drawing/2014/main" id="{814A2B72-EF85-4857-88F7-BDE0EC80FCD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id="{222CE3A6-898A-43A5-A19C-44D36FC5B92E}"/>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1" name="【庁舎】&#10;一人当たり面積グラフ枠">
          <a:extLst>
            <a:ext uri="{FF2B5EF4-FFF2-40B4-BE49-F238E27FC236}">
              <a16:creationId xmlns:a16="http://schemas.microsoft.com/office/drawing/2014/main" id="{F2625A0F-A8FF-4D99-BE44-30A996CA5B8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342" name="直線コネクタ 341">
          <a:extLst>
            <a:ext uri="{FF2B5EF4-FFF2-40B4-BE49-F238E27FC236}">
              <a16:creationId xmlns:a16="http://schemas.microsoft.com/office/drawing/2014/main" id="{C2F0257D-16E3-4A0A-8A4E-D9774615D0D2}"/>
            </a:ext>
          </a:extLst>
        </xdr:cNvPr>
        <xdr:cNvCxnSpPr/>
      </xdr:nvCxnSpPr>
      <xdr:spPr>
        <a:xfrm flipV="1">
          <a:off x="19954239" y="16296387"/>
          <a:ext cx="0" cy="1270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343" name="【庁舎】&#10;一人当たり面積最小値テキスト">
          <a:extLst>
            <a:ext uri="{FF2B5EF4-FFF2-40B4-BE49-F238E27FC236}">
              <a16:creationId xmlns:a16="http://schemas.microsoft.com/office/drawing/2014/main" id="{A6E131DF-0034-4B79-BA0B-2F15DB9417A6}"/>
            </a:ext>
          </a:extLst>
        </xdr:cNvPr>
        <xdr:cNvSpPr txBox="1"/>
      </xdr:nvSpPr>
      <xdr:spPr>
        <a:xfrm>
          <a:off x="19992975" y="1757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344" name="直線コネクタ 343">
          <a:extLst>
            <a:ext uri="{FF2B5EF4-FFF2-40B4-BE49-F238E27FC236}">
              <a16:creationId xmlns:a16="http://schemas.microsoft.com/office/drawing/2014/main" id="{D711490E-9A47-4BBB-A2FB-D41920B178FB}"/>
            </a:ext>
          </a:extLst>
        </xdr:cNvPr>
        <xdr:cNvCxnSpPr/>
      </xdr:nvCxnSpPr>
      <xdr:spPr>
        <a:xfrm>
          <a:off x="19878675" y="175671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345" name="【庁舎】&#10;一人当たり面積最大値テキスト">
          <a:extLst>
            <a:ext uri="{FF2B5EF4-FFF2-40B4-BE49-F238E27FC236}">
              <a16:creationId xmlns:a16="http://schemas.microsoft.com/office/drawing/2014/main" id="{F8EBED4D-D990-4436-8B85-4D78B348BFD6}"/>
            </a:ext>
          </a:extLst>
        </xdr:cNvPr>
        <xdr:cNvSpPr txBox="1"/>
      </xdr:nvSpPr>
      <xdr:spPr>
        <a:xfrm>
          <a:off x="19992975" y="1608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346" name="直線コネクタ 345">
          <a:extLst>
            <a:ext uri="{FF2B5EF4-FFF2-40B4-BE49-F238E27FC236}">
              <a16:creationId xmlns:a16="http://schemas.microsoft.com/office/drawing/2014/main" id="{39397099-9B8E-40AC-9F87-D129C9C8511F}"/>
            </a:ext>
          </a:extLst>
        </xdr:cNvPr>
        <xdr:cNvCxnSpPr/>
      </xdr:nvCxnSpPr>
      <xdr:spPr>
        <a:xfrm>
          <a:off x="19878675" y="1629638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347" name="【庁舎】&#10;一人当たり面積平均値テキスト">
          <a:extLst>
            <a:ext uri="{FF2B5EF4-FFF2-40B4-BE49-F238E27FC236}">
              <a16:creationId xmlns:a16="http://schemas.microsoft.com/office/drawing/2014/main" id="{8F2BF98F-CA7F-4D0D-AE38-7551387E55CC}"/>
            </a:ext>
          </a:extLst>
        </xdr:cNvPr>
        <xdr:cNvSpPr txBox="1"/>
      </xdr:nvSpPr>
      <xdr:spPr>
        <a:xfrm>
          <a:off x="19992975" y="17104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348" name="フローチャート: 判断 347">
          <a:extLst>
            <a:ext uri="{FF2B5EF4-FFF2-40B4-BE49-F238E27FC236}">
              <a16:creationId xmlns:a16="http://schemas.microsoft.com/office/drawing/2014/main" id="{1F41D501-FAEB-4F04-A291-A4FF509D0FCE}"/>
            </a:ext>
          </a:extLst>
        </xdr:cNvPr>
        <xdr:cNvSpPr/>
      </xdr:nvSpPr>
      <xdr:spPr>
        <a:xfrm>
          <a:off x="19897725" y="1724050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349" name="フローチャート: 判断 348">
          <a:extLst>
            <a:ext uri="{FF2B5EF4-FFF2-40B4-BE49-F238E27FC236}">
              <a16:creationId xmlns:a16="http://schemas.microsoft.com/office/drawing/2014/main" id="{25992814-820A-4B02-B0C8-AF5DF7A1644A}"/>
            </a:ext>
          </a:extLst>
        </xdr:cNvPr>
        <xdr:cNvSpPr/>
      </xdr:nvSpPr>
      <xdr:spPr>
        <a:xfrm>
          <a:off x="19154775" y="172565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350" name="フローチャート: 判断 349">
          <a:extLst>
            <a:ext uri="{FF2B5EF4-FFF2-40B4-BE49-F238E27FC236}">
              <a16:creationId xmlns:a16="http://schemas.microsoft.com/office/drawing/2014/main" id="{172E6870-9119-4A4D-B939-3FEB377AB3F2}"/>
            </a:ext>
          </a:extLst>
        </xdr:cNvPr>
        <xdr:cNvSpPr/>
      </xdr:nvSpPr>
      <xdr:spPr>
        <a:xfrm>
          <a:off x="18345150" y="1726806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351" name="フローチャート: 判断 350">
          <a:extLst>
            <a:ext uri="{FF2B5EF4-FFF2-40B4-BE49-F238E27FC236}">
              <a16:creationId xmlns:a16="http://schemas.microsoft.com/office/drawing/2014/main" id="{8192AB08-DD9F-4392-B088-6BEC30746F2D}"/>
            </a:ext>
          </a:extLst>
        </xdr:cNvPr>
        <xdr:cNvSpPr/>
      </xdr:nvSpPr>
      <xdr:spPr>
        <a:xfrm>
          <a:off x="17554575" y="1726971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352" name="フローチャート: 判断 351">
          <a:extLst>
            <a:ext uri="{FF2B5EF4-FFF2-40B4-BE49-F238E27FC236}">
              <a16:creationId xmlns:a16="http://schemas.microsoft.com/office/drawing/2014/main" id="{8F03DBF3-97FE-4AE7-8F52-E55795E1AE2C}"/>
            </a:ext>
          </a:extLst>
        </xdr:cNvPr>
        <xdr:cNvSpPr/>
      </xdr:nvSpPr>
      <xdr:spPr>
        <a:xfrm>
          <a:off x="16754475" y="172770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77C5831C-E205-4016-ABF5-6FE08DBECBB6}"/>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86AF2C91-77F2-469B-9317-9FD8E3033519}"/>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A09DCCA8-C33D-43F2-A42F-9A2A3062254B}"/>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577A0E3D-909B-4FF0-AE3B-A1A27ADFBBFF}"/>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573AC566-93E6-4B5F-813F-2AB2C3164873}"/>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148462</xdr:rowOff>
    </xdr:from>
    <xdr:to>
      <xdr:col>116</xdr:col>
      <xdr:colOff>114300</xdr:colOff>
      <xdr:row>107</xdr:row>
      <xdr:rowOff>78612</xdr:rowOff>
    </xdr:to>
    <xdr:sp macro="" textlink="">
      <xdr:nvSpPr>
        <xdr:cNvPr id="358" name="楕円 357">
          <a:extLst>
            <a:ext uri="{FF2B5EF4-FFF2-40B4-BE49-F238E27FC236}">
              <a16:creationId xmlns:a16="http://schemas.microsoft.com/office/drawing/2014/main" id="{9A164A87-D025-4BD6-9239-CD5B9D680DD7}"/>
            </a:ext>
          </a:extLst>
        </xdr:cNvPr>
        <xdr:cNvSpPr/>
      </xdr:nvSpPr>
      <xdr:spPr>
        <a:xfrm>
          <a:off x="19897725" y="173093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126889</xdr:rowOff>
    </xdr:from>
    <xdr:ext cx="469744" cy="259045"/>
    <xdr:sp macro="" textlink="">
      <xdr:nvSpPr>
        <xdr:cNvPr id="359" name="【庁舎】&#10;一人当たり面積該当値テキスト">
          <a:extLst>
            <a:ext uri="{FF2B5EF4-FFF2-40B4-BE49-F238E27FC236}">
              <a16:creationId xmlns:a16="http://schemas.microsoft.com/office/drawing/2014/main" id="{F8134D7E-0625-404C-A9CA-E66CA462B1D5}"/>
            </a:ext>
          </a:extLst>
        </xdr:cNvPr>
        <xdr:cNvSpPr txBox="1"/>
      </xdr:nvSpPr>
      <xdr:spPr>
        <a:xfrm>
          <a:off x="19992975" y="17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360" name="楕円 359">
          <a:extLst>
            <a:ext uri="{FF2B5EF4-FFF2-40B4-BE49-F238E27FC236}">
              <a16:creationId xmlns:a16="http://schemas.microsoft.com/office/drawing/2014/main" id="{B70A632A-4F18-4D39-8F47-5EE1C66C5DB6}"/>
            </a:ext>
          </a:extLst>
        </xdr:cNvPr>
        <xdr:cNvSpPr/>
      </xdr:nvSpPr>
      <xdr:spPr>
        <a:xfrm>
          <a:off x="19154775" y="17323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27812</xdr:rowOff>
    </xdr:from>
    <xdr:to>
      <xdr:col>116</xdr:col>
      <xdr:colOff>63500</xdr:colOff>
      <xdr:row>107</xdr:row>
      <xdr:rowOff>41911</xdr:rowOff>
    </xdr:to>
    <xdr:cxnSp macro="">
      <xdr:nvCxnSpPr>
        <xdr:cNvPr id="361" name="直線コネクタ 360">
          <a:extLst>
            <a:ext uri="{FF2B5EF4-FFF2-40B4-BE49-F238E27FC236}">
              <a16:creationId xmlns:a16="http://schemas.microsoft.com/office/drawing/2014/main" id="{75F4D30D-C763-4146-8030-F84E2D5B5DC2}"/>
            </a:ext>
          </a:extLst>
        </xdr:cNvPr>
        <xdr:cNvCxnSpPr/>
      </xdr:nvCxnSpPr>
      <xdr:spPr>
        <a:xfrm flipV="1">
          <a:off x="19202400" y="17356962"/>
          <a:ext cx="752475"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362" name="n_1aveValue【庁舎】&#10;一人当たり面積">
          <a:extLst>
            <a:ext uri="{FF2B5EF4-FFF2-40B4-BE49-F238E27FC236}">
              <a16:creationId xmlns:a16="http://schemas.microsoft.com/office/drawing/2014/main" id="{ADE01247-81C9-4969-B9AC-BA0A7AB18BD4}"/>
            </a:ext>
          </a:extLst>
        </xdr:cNvPr>
        <xdr:cNvSpPr txBox="1"/>
      </xdr:nvSpPr>
      <xdr:spPr>
        <a:xfrm>
          <a:off x="18983402" y="170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363" name="n_2aveValue【庁舎】&#10;一人当たり面積">
          <a:extLst>
            <a:ext uri="{FF2B5EF4-FFF2-40B4-BE49-F238E27FC236}">
              <a16:creationId xmlns:a16="http://schemas.microsoft.com/office/drawing/2014/main" id="{1A8DB958-7520-4EB6-98EC-735B3F4A0331}"/>
            </a:ext>
          </a:extLst>
        </xdr:cNvPr>
        <xdr:cNvSpPr txBox="1"/>
      </xdr:nvSpPr>
      <xdr:spPr>
        <a:xfrm>
          <a:off x="18183302" y="170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364" name="n_3aveValue【庁舎】&#10;一人当たり面積">
          <a:extLst>
            <a:ext uri="{FF2B5EF4-FFF2-40B4-BE49-F238E27FC236}">
              <a16:creationId xmlns:a16="http://schemas.microsoft.com/office/drawing/2014/main" id="{DDC75816-4C37-4F9E-934A-3C68AF4C545D}"/>
            </a:ext>
          </a:extLst>
        </xdr:cNvPr>
        <xdr:cNvSpPr txBox="1"/>
      </xdr:nvSpPr>
      <xdr:spPr>
        <a:xfrm>
          <a:off x="17383202" y="170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365" name="n_4aveValue【庁舎】&#10;一人当たり面積">
          <a:extLst>
            <a:ext uri="{FF2B5EF4-FFF2-40B4-BE49-F238E27FC236}">
              <a16:creationId xmlns:a16="http://schemas.microsoft.com/office/drawing/2014/main" id="{EA88F9E6-16AE-402A-A245-64A3ECE61BB8}"/>
            </a:ext>
          </a:extLst>
        </xdr:cNvPr>
        <xdr:cNvSpPr txBox="1"/>
      </xdr:nvSpPr>
      <xdr:spPr>
        <a:xfrm>
          <a:off x="16592627" y="1706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366" name="n_1mainValue【庁舎】&#10;一人当たり面積">
          <a:extLst>
            <a:ext uri="{FF2B5EF4-FFF2-40B4-BE49-F238E27FC236}">
              <a16:creationId xmlns:a16="http://schemas.microsoft.com/office/drawing/2014/main" id="{F7EDBD47-253B-48BF-8812-F0A9CE5B3363}"/>
            </a:ext>
          </a:extLst>
        </xdr:cNvPr>
        <xdr:cNvSpPr txBox="1"/>
      </xdr:nvSpPr>
      <xdr:spPr>
        <a:xfrm>
          <a:off x="18983402"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7" name="正方形/長方形 366">
          <a:extLst>
            <a:ext uri="{FF2B5EF4-FFF2-40B4-BE49-F238E27FC236}">
              <a16:creationId xmlns:a16="http://schemas.microsoft.com/office/drawing/2014/main" id="{35A10782-C6BB-45A9-98CC-8D8EBA006A5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8" name="正方形/長方形 367">
          <a:extLst>
            <a:ext uri="{FF2B5EF4-FFF2-40B4-BE49-F238E27FC236}">
              <a16:creationId xmlns:a16="http://schemas.microsoft.com/office/drawing/2014/main" id="{5D589254-1BB7-4254-816A-0F0CAE67939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9" name="テキスト ボックス 368">
          <a:extLst>
            <a:ext uri="{FF2B5EF4-FFF2-40B4-BE49-F238E27FC236}">
              <a16:creationId xmlns:a16="http://schemas.microsoft.com/office/drawing/2014/main" id="{E4092FBD-E6FB-4A6E-9AD8-5CFE6D133E4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消防施設は、近年消防分署の建替えや屯所の整備を行ったことから</a:t>
          </a:r>
          <a:r>
            <a:rPr kumimoji="1" lang="ja-JP" altLang="ja-JP" sz="1100">
              <a:solidFill>
                <a:schemeClr val="dk1"/>
              </a:solidFill>
              <a:effectLst/>
              <a:latin typeface="+mn-lt"/>
              <a:ea typeface="+mn-ea"/>
              <a:cs typeface="+mn-cs"/>
            </a:rPr>
            <a:t>、有形固定資産減価償却率は類似団</a:t>
          </a:r>
          <a:r>
            <a:rPr kumimoji="1" lang="ja-JP" altLang="en-US" sz="1100">
              <a:solidFill>
                <a:schemeClr val="dk1"/>
              </a:solidFill>
              <a:effectLst/>
              <a:latin typeface="+mn-lt"/>
              <a:ea typeface="+mn-ea"/>
              <a:cs typeface="+mn-cs"/>
            </a:rPr>
            <a:t>より低い水準にある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一般廃棄物処理施設及び庁舎に関しては、今すぐに更新が必要な状態ではないが、更新費用が多額にのぼることが予想されるため、将来の過大な費用の発生防止のため</a:t>
          </a:r>
          <a:r>
            <a:rPr kumimoji="1" lang="ja-JP" altLang="ja-JP" sz="1100">
              <a:solidFill>
                <a:schemeClr val="dk1"/>
              </a:solidFill>
              <a:effectLst/>
              <a:latin typeface="+mn-lt"/>
              <a:ea typeface="+mn-ea"/>
              <a:cs typeface="+mn-cs"/>
            </a:rPr>
            <a:t>適切な維持管理に努める。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財政力指数は類似団体平均を上回っているものの、人口の減少や高齢化の進行に加え、東日本大震災の影響で村内産業が衰退していること等により、財政基盤は弱い。</a:t>
          </a:r>
        </a:p>
        <a:p>
          <a:r>
            <a:rPr kumimoji="1" lang="ja-JP" altLang="en-US" sz="1300" baseline="0">
              <a:latin typeface="ＭＳ Ｐゴシック" panose="020B0600070205080204" pitchFamily="50" charset="-128"/>
              <a:ea typeface="ＭＳ Ｐゴシック" panose="020B0600070205080204" pitchFamily="50" charset="-128"/>
            </a:rPr>
            <a:t>　復興・創生事業により、村税収入の確保を見据えた産業の再生・振興に取り組み、また、歳出削減等の取組みを通して、財政基盤の強化に努める。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43</xdr:row>
      <xdr:rowOff>9072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29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類似団体平均と同様、普通交付税の増額等に伴う経常一般財源の増加により、経常収支比率は前年度比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しかしながら、経常一般財源が充当される経常的な支出は、前年度に比べて</a:t>
          </a:r>
          <a:r>
            <a:rPr kumimoji="1" lang="en-US" altLang="ja-JP" sz="1300">
              <a:latin typeface="ＭＳ Ｐゴシック" panose="020B0600070205080204" pitchFamily="50" charset="-128"/>
              <a:ea typeface="ＭＳ Ｐゴシック" panose="020B0600070205080204" pitchFamily="50" charset="-128"/>
            </a:rPr>
            <a:t>128,007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％）増加しているため、歳出削減に努める。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135467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61202"/>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64</xdr:row>
      <xdr:rowOff>15240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9391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15240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7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7196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7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123402</xdr:rowOff>
    </xdr:from>
    <xdr:to>
      <xdr:col>23</xdr:col>
      <xdr:colOff>184150</xdr:colOff>
      <xdr:row>61</xdr:row>
      <xdr:rowOff>53552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139929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68173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復旧・復興事業の影響により、人口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人当たり物件費、維持補修費は類似団体平均を大きく上回る状況となっている。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復興創生期間が終了するまでの間は、この傾向が続くことが予想されるが、コスト低減を意識した復旧・復興事業を進める。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62781</xdr:rowOff>
    </xdr:from>
    <xdr:to>
      <xdr:col>23</xdr:col>
      <xdr:colOff>133350</xdr:colOff>
      <xdr:row>84</xdr:row>
      <xdr:rowOff>89145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293131"/>
          <a:ext cx="838200" cy="19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47220</xdr:rowOff>
    </xdr:from>
    <xdr:to>
      <xdr:col>19</xdr:col>
      <xdr:colOff>133350</xdr:colOff>
      <xdr:row>84</xdr:row>
      <xdr:rowOff>89145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77570"/>
          <a:ext cx="889000" cy="2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83524</xdr:rowOff>
    </xdr:from>
    <xdr:to>
      <xdr:col>15</xdr:col>
      <xdr:colOff>82550</xdr:colOff>
      <xdr:row>83</xdr:row>
      <xdr:rowOff>47220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42424"/>
          <a:ext cx="889000" cy="13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162669</xdr:rowOff>
    </xdr:from>
    <xdr:to>
      <xdr:col>11</xdr:col>
      <xdr:colOff>31750</xdr:colOff>
      <xdr:row>82</xdr:row>
      <xdr:rowOff>83524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50119"/>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11981</xdr:rowOff>
    </xdr:from>
    <xdr:to>
      <xdr:col>23</xdr:col>
      <xdr:colOff>184150</xdr:colOff>
      <xdr:row>83</xdr:row>
      <xdr:rowOff>113581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155508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38345</xdr:rowOff>
    </xdr:from>
    <xdr:to>
      <xdr:col>19</xdr:col>
      <xdr:colOff>184150</xdr:colOff>
      <xdr:row>84</xdr:row>
      <xdr:rowOff>139945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4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124722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52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167870</xdr:rowOff>
    </xdr:from>
    <xdr:to>
      <xdr:col>15</xdr:col>
      <xdr:colOff>133350</xdr:colOff>
      <xdr:row>83</xdr:row>
      <xdr:rowOff>98020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82797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1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32724</xdr:rowOff>
    </xdr:from>
    <xdr:to>
      <xdr:col>11</xdr:col>
      <xdr:colOff>82550</xdr:colOff>
      <xdr:row>82</xdr:row>
      <xdr:rowOff>134324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119101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111869</xdr:rowOff>
    </xdr:from>
    <xdr:to>
      <xdr:col>7</xdr:col>
      <xdr:colOff>31750</xdr:colOff>
      <xdr:row>82</xdr:row>
      <xdr:rowOff>42019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26796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業務の効率化や適正な人員配置等による超過勤務手当の縮減など、給与のより一層の適正化に努める。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150813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1841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150813</xdr:rowOff>
    </xdr:from>
    <xdr:to>
      <xdr:col>72</xdr:col>
      <xdr:colOff>203200</xdr:colOff>
      <xdr:row>89</xdr:row>
      <xdr:rowOff>21589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2384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3493</xdr:rowOff>
    </xdr:from>
    <xdr:to>
      <xdr:col>68</xdr:col>
      <xdr:colOff>152400</xdr:colOff>
      <xdr:row>89</xdr:row>
      <xdr:rowOff>21589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26254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100013</xdr:rowOff>
    </xdr:from>
    <xdr:to>
      <xdr:col>73</xdr:col>
      <xdr:colOff>44450</xdr:colOff>
      <xdr:row>89</xdr:row>
      <xdr:rowOff>30163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14940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124143</xdr:rowOff>
    </xdr:from>
    <xdr:to>
      <xdr:col>64</xdr:col>
      <xdr:colOff>152400</xdr:colOff>
      <xdr:row>89</xdr:row>
      <xdr:rowOff>54293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39070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しかしながら、復旧・復興業務に従事する県派遣職員や任期付職員、会計年度任用職員がここには含まれていないことに留意されたい。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64951</xdr:rowOff>
    </xdr:from>
    <xdr:to>
      <xdr:col>81</xdr:col>
      <xdr:colOff>44450</xdr:colOff>
      <xdr:row>58</xdr:row>
      <xdr:rowOff>85979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009051"/>
          <a:ext cx="8382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64951</xdr:rowOff>
    </xdr:from>
    <xdr:to>
      <xdr:col>77</xdr:col>
      <xdr:colOff>44450</xdr:colOff>
      <xdr:row>58</xdr:row>
      <xdr:rowOff>67020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009051"/>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55300</xdr:rowOff>
    </xdr:from>
    <xdr:to>
      <xdr:col>72</xdr:col>
      <xdr:colOff>203200</xdr:colOff>
      <xdr:row>58</xdr:row>
      <xdr:rowOff>67020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9999400"/>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48750</xdr:rowOff>
    </xdr:from>
    <xdr:to>
      <xdr:col>68</xdr:col>
      <xdr:colOff>152400</xdr:colOff>
      <xdr:row>58</xdr:row>
      <xdr:rowOff>55300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92850"/>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35179</xdr:rowOff>
    </xdr:from>
    <xdr:to>
      <xdr:col>81</xdr:col>
      <xdr:colOff>95250</xdr:colOff>
      <xdr:row>58</xdr:row>
      <xdr:rowOff>136779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127906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0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14151</xdr:rowOff>
    </xdr:from>
    <xdr:to>
      <xdr:col>77</xdr:col>
      <xdr:colOff>95250</xdr:colOff>
      <xdr:row>58</xdr:row>
      <xdr:rowOff>115751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125928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2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16220</xdr:rowOff>
    </xdr:from>
    <xdr:to>
      <xdr:col>73</xdr:col>
      <xdr:colOff>44450</xdr:colOff>
      <xdr:row>58</xdr:row>
      <xdr:rowOff>117820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127997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4500</xdr:rowOff>
    </xdr:from>
    <xdr:to>
      <xdr:col>68</xdr:col>
      <xdr:colOff>203200</xdr:colOff>
      <xdr:row>58</xdr:row>
      <xdr:rowOff>106100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116277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169400</xdr:rowOff>
    </xdr:from>
    <xdr:to>
      <xdr:col>64</xdr:col>
      <xdr:colOff>152400</xdr:colOff>
      <xdr:row>58</xdr:row>
      <xdr:rowOff>99550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109727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年度に発行した消防積載車更新事業債や村道小滝大倉線修繕事業債等の元金償還が開始されたため、実質公債費比率は前年度比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引き続き、適切な歳入の確保や歳出の精査により、公債費負担が過大にならないよう取り組む。</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68156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734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前年度に引き続き、充当可能基金等の充当可能財源が、地方債現在高等の将来負担額を上回っているため、将来負担比率は算定されなかった。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今後も適切な歳入の確保や歳出の精査等により、将来負担が過大にならないよう努める。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68036</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48393" y="46672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経常一般財源が普通交付税の増額等により増加したことに加え、経常一般財源が充当される経常的な人件費が、一般会計と特別会計との間における人事異動等により、</a:t>
          </a:r>
          <a:r>
            <a:rPr kumimoji="1" lang="en-US" altLang="ja-JP" sz="1300">
              <a:latin typeface="ＭＳ Ｐゴシック" panose="020B0600070205080204" pitchFamily="50" charset="-128"/>
              <a:ea typeface="ＭＳ Ｐゴシック" panose="020B0600070205080204" pitchFamily="50" charset="-128"/>
            </a:rPr>
            <a:t>3,616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％）減少したため、本指標は前年度比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しかしながら、当村のラスパイレス指数は類似団体平均を上回っている状況であるため、より一層の給与の適正化に努める。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152146</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528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101346</xdr:rowOff>
    </xdr:from>
    <xdr:to>
      <xdr:col>24</xdr:col>
      <xdr:colOff>76200</xdr:colOff>
      <xdr:row>36</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30">
              <a:latin typeface="ＭＳ Ｐゴシック" panose="020B0600070205080204" pitchFamily="50" charset="-128"/>
              <a:ea typeface="ＭＳ Ｐゴシック" panose="020B0600070205080204" pitchFamily="50" charset="-128"/>
            </a:rPr>
            <a:t>　経常一般財源は普通交付税の増額等により増加したものの、本年度は臨時的支出と経常的支出の計上区分の一部見直し等を行ったことにより、経常一般財源が充当される経常的な物件費が</a:t>
          </a:r>
          <a:r>
            <a:rPr kumimoji="1" lang="en-US" altLang="ja-JP" sz="1230">
              <a:latin typeface="ＭＳ Ｐゴシック" panose="020B0600070205080204" pitchFamily="50" charset="-128"/>
              <a:ea typeface="ＭＳ Ｐゴシック" panose="020B0600070205080204" pitchFamily="50" charset="-128"/>
            </a:rPr>
            <a:t>94,852</a:t>
          </a:r>
          <a:r>
            <a:rPr kumimoji="1" lang="ja-JP" altLang="en-US" sz="1230">
              <a:latin typeface="ＭＳ Ｐゴシック" panose="020B0600070205080204" pitchFamily="50" charset="-128"/>
              <a:ea typeface="ＭＳ Ｐゴシック" panose="020B0600070205080204" pitchFamily="50" charset="-128"/>
            </a:rPr>
            <a:t>千円（＋</a:t>
          </a:r>
          <a:r>
            <a:rPr kumimoji="1" lang="en-US" altLang="ja-JP" sz="1230">
              <a:latin typeface="ＭＳ Ｐゴシック" panose="020B0600070205080204" pitchFamily="50" charset="-128"/>
              <a:ea typeface="ＭＳ Ｐゴシック" panose="020B0600070205080204" pitchFamily="50" charset="-128"/>
            </a:rPr>
            <a:t>29.7</a:t>
          </a:r>
          <a:r>
            <a:rPr kumimoji="1" lang="ja-JP" altLang="en-US" sz="1230">
              <a:latin typeface="ＭＳ Ｐゴシック" panose="020B0600070205080204" pitchFamily="50" charset="-128"/>
              <a:ea typeface="ＭＳ Ｐゴシック" panose="020B0600070205080204" pitchFamily="50" charset="-128"/>
            </a:rPr>
            <a:t>％）増加したため、本指標は前年度比</a:t>
          </a:r>
          <a:r>
            <a:rPr kumimoji="1" lang="en-US" altLang="ja-JP" sz="1230">
              <a:latin typeface="ＭＳ Ｐゴシック" panose="020B0600070205080204" pitchFamily="50" charset="-128"/>
              <a:ea typeface="ＭＳ Ｐゴシック" panose="020B0600070205080204" pitchFamily="50" charset="-128"/>
            </a:rPr>
            <a:t>1.9</a:t>
          </a:r>
          <a:r>
            <a:rPr kumimoji="1" lang="ja-JP" altLang="en-US" sz="1230">
              <a:latin typeface="ＭＳ Ｐゴシック" panose="020B0600070205080204" pitchFamily="50" charset="-128"/>
              <a:ea typeface="ＭＳ Ｐゴシック" panose="020B0600070205080204" pitchFamily="50" charset="-128"/>
            </a:rPr>
            <a:t>ポイントの増加となった。</a:t>
          </a:r>
          <a:endParaRPr kumimoji="1" lang="en-US" altLang="ja-JP" sz="1230">
            <a:latin typeface="ＭＳ Ｐゴシック" panose="020B0600070205080204" pitchFamily="50" charset="-128"/>
            <a:ea typeface="ＭＳ Ｐゴシック" panose="020B0600070205080204" pitchFamily="50" charset="-128"/>
          </a:endParaRPr>
        </a:p>
        <a:p>
          <a:r>
            <a:rPr kumimoji="1" lang="ja-JP" altLang="en-US" sz="1230">
              <a:latin typeface="ＭＳ Ｐゴシック" panose="020B0600070205080204" pitchFamily="50" charset="-128"/>
              <a:ea typeface="ＭＳ Ｐゴシック" panose="020B0600070205080204" pitchFamily="50" charset="-128"/>
            </a:rPr>
            <a:t>　類似団体平均を下回ってはいるものの、近年は物価・原油価格等が上昇傾向にあることから、より一層の経常経費節減に取り組む。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290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17</xdr:row>
      <xdr:rowOff>14986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290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37846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引き続き、資格審査の適正化等により、扶助費の支出が適正に行われるよう努める。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383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383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普通交付税の増額等による経常一般財源の増加に加え、簡易水道事業特別会計操出金の減少等により、本指標は前年度比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165862</xdr:rowOff>
    </xdr:from>
    <xdr:to>
      <xdr:col>82</xdr:col>
      <xdr:colOff>107950</xdr:colOff>
      <xdr:row>56</xdr:row>
      <xdr:rowOff>117856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956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117856</xdr:rowOff>
    </xdr:from>
    <xdr:to>
      <xdr:col>78</xdr:col>
      <xdr:colOff>69850</xdr:colOff>
      <xdr:row>57</xdr:row>
      <xdr:rowOff>37846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57</xdr:row>
      <xdr:rowOff>37846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144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113284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14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115062</xdr:rowOff>
    </xdr:from>
    <xdr:to>
      <xdr:col>82</xdr:col>
      <xdr:colOff>158750</xdr:colOff>
      <xdr:row>56</xdr:row>
      <xdr:rowOff>45212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131589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67056</xdr:rowOff>
    </xdr:from>
    <xdr:to>
      <xdr:col>78</xdr:col>
      <xdr:colOff>120650</xdr:colOff>
      <xdr:row>56</xdr:row>
      <xdr:rowOff>168656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153433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62484</xdr:rowOff>
    </xdr:from>
    <xdr:to>
      <xdr:col>69</xdr:col>
      <xdr:colOff>142875</xdr:colOff>
      <xdr:row>56</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148861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経常一般財源は普通交付税の増額等により増加したものの、震災以降減免されていた南相馬市一般廃棄物施設運営費負担金の再開等により、経常一般財源が充当される経常的な補助費等が</a:t>
          </a:r>
          <a:r>
            <a:rPr kumimoji="1" lang="en-US" altLang="ja-JP" sz="1300">
              <a:latin typeface="ＭＳ Ｐゴシック" panose="020B0600070205080204" pitchFamily="50" charset="-128"/>
              <a:ea typeface="ＭＳ Ｐゴシック" panose="020B0600070205080204" pitchFamily="50" charset="-128"/>
            </a:rPr>
            <a:t>17,212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％）増加したため、本指標は前年度比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ポイントの減少にとどまった。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76708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21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経常一般財源は普通交付税の増額等により増加したものの、平成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年度に発行した消防積載車更新事業債や村道小滝大倉線修繕事業債等の元金償還が開始されたため、本指標は前年度と同水準となった。</a:t>
          </a:r>
        </a:p>
        <a:p>
          <a:r>
            <a:rPr kumimoji="1" lang="ja-JP" altLang="en-US" sz="1300">
              <a:latin typeface="ＭＳ Ｐゴシック" panose="020B0600070205080204" pitchFamily="50" charset="-128"/>
              <a:ea typeface="ＭＳ Ｐゴシック" panose="020B0600070205080204" pitchFamily="50" charset="-128"/>
            </a:rPr>
            <a:t>　引き続き、適切な歳入の確保や歳出の精査等により、公債費負担が過大にならないよう努める。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381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76</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4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119380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30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49530</xdr:rowOff>
    </xdr:from>
    <xdr:to>
      <xdr:col>11</xdr:col>
      <xdr:colOff>60325</xdr:colOff>
      <xdr:row>76</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普通交付税の増額等による経常一般財源の増加等により、公債費を除く経常収支比率は、前年度比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しかしながら、これは外部的な要因によるところが大きい。そのため、引き続き、適切な歳入の確保や歳出の精査等により、経常経費の節減に努め、財政の硬直化を招かないように取り組む。</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88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79</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029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31750</xdr:rowOff>
    </xdr:from>
    <xdr:to>
      <xdr:col>73</xdr:col>
      <xdr:colOff>180975</xdr:colOff>
      <xdr:row>79</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76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8889</xdr:rowOff>
    </xdr:from>
    <xdr:to>
      <xdr:col>69</xdr:col>
      <xdr:colOff>92075</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53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163830</xdr:rowOff>
    </xdr:from>
    <xdr:to>
      <xdr:col>69</xdr:col>
      <xdr:colOff>142875</xdr:colOff>
      <xdr:row>79</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78757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170025</xdr:rowOff>
    </xdr:from>
    <xdr:to>
      <xdr:col>29</xdr:col>
      <xdr:colOff>127000</xdr:colOff>
      <xdr:row>18</xdr:row>
      <xdr:rowOff>29180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2300"/>
          <a:ext cx="647700" cy="3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29180</xdr:rowOff>
    </xdr:from>
    <xdr:to>
      <xdr:col>26</xdr:col>
      <xdr:colOff>50800</xdr:colOff>
      <xdr:row>18</xdr:row>
      <xdr:rowOff>29527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2905"/>
          <a:ext cx="698500" cy="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29527</xdr:rowOff>
    </xdr:from>
    <xdr:to>
      <xdr:col>22</xdr:col>
      <xdr:colOff>114300</xdr:colOff>
      <xdr:row>18</xdr:row>
      <xdr:rowOff>50147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3252"/>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50147</xdr:rowOff>
    </xdr:from>
    <xdr:to>
      <xdr:col>18</xdr:col>
      <xdr:colOff>177800</xdr:colOff>
      <xdr:row>18</xdr:row>
      <xdr:rowOff>86142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83872"/>
          <a:ext cx="698500" cy="3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119225</xdr:rowOff>
    </xdr:from>
    <xdr:to>
      <xdr:col>29</xdr:col>
      <xdr:colOff>177800</xdr:colOff>
      <xdr:row>18</xdr:row>
      <xdr:rowOff>49375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91302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149830</xdr:rowOff>
    </xdr:from>
    <xdr:to>
      <xdr:col>26</xdr:col>
      <xdr:colOff>101600</xdr:colOff>
      <xdr:row>18</xdr:row>
      <xdr:rowOff>79980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64757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150177</xdr:rowOff>
    </xdr:from>
    <xdr:to>
      <xdr:col>22</xdr:col>
      <xdr:colOff>165100</xdr:colOff>
      <xdr:row>18</xdr:row>
      <xdr:rowOff>80327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65104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170797</xdr:rowOff>
    </xdr:from>
    <xdr:to>
      <xdr:col>19</xdr:col>
      <xdr:colOff>38100</xdr:colOff>
      <xdr:row>18</xdr:row>
      <xdr:rowOff>100947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85724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35342</xdr:rowOff>
    </xdr:from>
    <xdr:to>
      <xdr:col>15</xdr:col>
      <xdr:colOff>101600</xdr:colOff>
      <xdr:row>18</xdr:row>
      <xdr:rowOff>136942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121719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243477</xdr:rowOff>
    </xdr:from>
    <xdr:to>
      <xdr:col>29</xdr:col>
      <xdr:colOff>127000</xdr:colOff>
      <xdr:row>35</xdr:row>
      <xdr:rowOff>271366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53827"/>
          <a:ext cx="6477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271366</xdr:rowOff>
    </xdr:from>
    <xdr:to>
      <xdr:col>26</xdr:col>
      <xdr:colOff>50800</xdr:colOff>
      <xdr:row>35</xdr:row>
      <xdr:rowOff>292150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1716"/>
          <a:ext cx="698500" cy="2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292150</xdr:rowOff>
    </xdr:from>
    <xdr:to>
      <xdr:col>22</xdr:col>
      <xdr:colOff>114300</xdr:colOff>
      <xdr:row>35</xdr:row>
      <xdr:rowOff>302337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02500"/>
          <a:ext cx="698500" cy="10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302337</xdr:rowOff>
    </xdr:from>
    <xdr:to>
      <xdr:col>18</xdr:col>
      <xdr:colOff>177800</xdr:colOff>
      <xdr:row>35</xdr:row>
      <xdr:rowOff>303269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12687"/>
          <a:ext cx="698500" cy="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192677</xdr:rowOff>
    </xdr:from>
    <xdr:to>
      <xdr:col>29</xdr:col>
      <xdr:colOff>177800</xdr:colOff>
      <xdr:row>35</xdr:row>
      <xdr:rowOff>294277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0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164754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220566</xdr:rowOff>
    </xdr:from>
    <xdr:to>
      <xdr:col>26</xdr:col>
      <xdr:colOff>101600</xdr:colOff>
      <xdr:row>35</xdr:row>
      <xdr:rowOff>322166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306943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7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241350</xdr:rowOff>
    </xdr:from>
    <xdr:to>
      <xdr:col>22</xdr:col>
      <xdr:colOff>165100</xdr:colOff>
      <xdr:row>36</xdr:row>
      <xdr:rowOff>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1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327727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251537</xdr:rowOff>
    </xdr:from>
    <xdr:to>
      <xdr:col>19</xdr:col>
      <xdr:colOff>38100</xdr:colOff>
      <xdr:row>36</xdr:row>
      <xdr:rowOff>10237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6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337914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252469</xdr:rowOff>
    </xdr:from>
    <xdr:to>
      <xdr:col>15</xdr:col>
      <xdr:colOff>101600</xdr:colOff>
      <xdr:row>36</xdr:row>
      <xdr:rowOff>11169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338846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243</xdr:rowOff>
    </xdr:from>
    <xdr:to>
      <xdr:col>24</xdr:col>
      <xdr:colOff>63500</xdr:colOff>
      <xdr:row>37</xdr:row>
      <xdr:rowOff>38057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3893"/>
          <a:ext cx="838200" cy="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38057</xdr:rowOff>
    </xdr:from>
    <xdr:to>
      <xdr:col>19</xdr:col>
      <xdr:colOff>177800</xdr:colOff>
      <xdr:row>37</xdr:row>
      <xdr:rowOff>78708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1707"/>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78708</xdr:rowOff>
    </xdr:from>
    <xdr:to>
      <xdr:col>15</xdr:col>
      <xdr:colOff>50800</xdr:colOff>
      <xdr:row>37</xdr:row>
      <xdr:rowOff>119473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2358"/>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119473</xdr:rowOff>
    </xdr:from>
    <xdr:to>
      <xdr:col>10</xdr:col>
      <xdr:colOff>114300</xdr:colOff>
      <xdr:row>37</xdr:row>
      <xdr:rowOff>134339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3123"/>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120893</xdr:rowOff>
    </xdr:from>
    <xdr:to>
      <xdr:col>24</xdr:col>
      <xdr:colOff>114300</xdr:colOff>
      <xdr:row>37</xdr:row>
      <xdr:rowOff>51043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99320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158707</xdr:rowOff>
    </xdr:from>
    <xdr:to>
      <xdr:col>20</xdr:col>
      <xdr:colOff>38100</xdr:colOff>
      <xdr:row>37</xdr:row>
      <xdr:rowOff>88857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79984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27908</xdr:rowOff>
    </xdr:from>
    <xdr:to>
      <xdr:col>15</xdr:col>
      <xdr:colOff>101600</xdr:colOff>
      <xdr:row>37</xdr:row>
      <xdr:rowOff>129508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120635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68673</xdr:rowOff>
    </xdr:from>
    <xdr:to>
      <xdr:col>10</xdr:col>
      <xdr:colOff>165100</xdr:colOff>
      <xdr:row>37</xdr:row>
      <xdr:rowOff>170273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161400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83539</xdr:rowOff>
    </xdr:from>
    <xdr:to>
      <xdr:col>6</xdr:col>
      <xdr:colOff>38100</xdr:colOff>
      <xdr:row>38</xdr:row>
      <xdr:rowOff>13689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4816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84427</xdr:rowOff>
    </xdr:from>
    <xdr:to>
      <xdr:col>24</xdr:col>
      <xdr:colOff>63500</xdr:colOff>
      <xdr:row>56</xdr:row>
      <xdr:rowOff>149554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14177"/>
          <a:ext cx="838200" cy="2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84427</xdr:rowOff>
    </xdr:from>
    <xdr:to>
      <xdr:col>19</xdr:col>
      <xdr:colOff>177800</xdr:colOff>
      <xdr:row>56</xdr:row>
      <xdr:rowOff>12749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14177"/>
          <a:ext cx="889000" cy="9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12749</xdr:rowOff>
    </xdr:from>
    <xdr:to>
      <xdr:col>15</xdr:col>
      <xdr:colOff>50800</xdr:colOff>
      <xdr:row>56</xdr:row>
      <xdr:rowOff>37996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13949"/>
          <a:ext cx="8890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152851</xdr:rowOff>
    </xdr:from>
    <xdr:to>
      <xdr:col>10</xdr:col>
      <xdr:colOff>114300</xdr:colOff>
      <xdr:row>56</xdr:row>
      <xdr:rowOff>37996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82601"/>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98754</xdr:rowOff>
    </xdr:from>
    <xdr:to>
      <xdr:col>24</xdr:col>
      <xdr:colOff>114300</xdr:colOff>
      <xdr:row>57</xdr:row>
      <xdr:rowOff>28904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9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121631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5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33627</xdr:rowOff>
    </xdr:from>
    <xdr:to>
      <xdr:col>20</xdr:col>
      <xdr:colOff>38100</xdr:colOff>
      <xdr:row>55</xdr:row>
      <xdr:rowOff>135227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151754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3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133399</xdr:rowOff>
    </xdr:from>
    <xdr:to>
      <xdr:col>15</xdr:col>
      <xdr:colOff>101600</xdr:colOff>
      <xdr:row>56</xdr:row>
      <xdr:rowOff>63549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80076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158646</xdr:rowOff>
    </xdr:from>
    <xdr:to>
      <xdr:col>10</xdr:col>
      <xdr:colOff>165100</xdr:colOff>
      <xdr:row>56</xdr:row>
      <xdr:rowOff>88796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105323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102051</xdr:rowOff>
    </xdr:from>
    <xdr:to>
      <xdr:col>6</xdr:col>
      <xdr:colOff>38100</xdr:colOff>
      <xdr:row>56</xdr:row>
      <xdr:rowOff>32201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48728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0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80832</xdr:rowOff>
    </xdr:from>
    <xdr:to>
      <xdr:col>24</xdr:col>
      <xdr:colOff>62865</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425232"/>
          <a:ext cx="1270" cy="116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27509</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20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80832</xdr:rowOff>
    </xdr:from>
    <xdr:to>
      <xdr:col>24</xdr:col>
      <xdr:colOff>152400</xdr:colOff>
      <xdr:row>72</xdr:row>
      <xdr:rowOff>80832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4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83865</xdr:rowOff>
    </xdr:from>
    <xdr:to>
      <xdr:col>24</xdr:col>
      <xdr:colOff>63500</xdr:colOff>
      <xdr:row>72</xdr:row>
      <xdr:rowOff>80832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256815"/>
          <a:ext cx="838200" cy="1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3860</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76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25433</xdr:rowOff>
    </xdr:from>
    <xdr:to>
      <xdr:col>24</xdr:col>
      <xdr:colOff>114300</xdr:colOff>
      <xdr:row>78</xdr:row>
      <xdr:rowOff>127033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83865</xdr:rowOff>
    </xdr:from>
    <xdr:to>
      <xdr:col>19</xdr:col>
      <xdr:colOff>177800</xdr:colOff>
      <xdr:row>73</xdr:row>
      <xdr:rowOff>145107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256815"/>
          <a:ext cx="889000" cy="4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40501</xdr:rowOff>
    </xdr:from>
    <xdr:to>
      <xdr:col>20</xdr:col>
      <xdr:colOff>38100</xdr:colOff>
      <xdr:row>78</xdr:row>
      <xdr:rowOff>142101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133228</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5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145107</xdr:rowOff>
    </xdr:from>
    <xdr:to>
      <xdr:col>15</xdr:col>
      <xdr:colOff>50800</xdr:colOff>
      <xdr:row>75</xdr:row>
      <xdr:rowOff>145686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60957"/>
          <a:ext cx="889000" cy="3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70255</xdr:rowOff>
    </xdr:from>
    <xdr:to>
      <xdr:col>15</xdr:col>
      <xdr:colOff>101600</xdr:colOff>
      <xdr:row>79</xdr:row>
      <xdr:rowOff>405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162982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145686</xdr:rowOff>
    </xdr:from>
    <xdr:to>
      <xdr:col>10</xdr:col>
      <xdr:colOff>114300</xdr:colOff>
      <xdr:row>77</xdr:row>
      <xdr:rowOff>161516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04436"/>
          <a:ext cx="889000" cy="35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62139</xdr:rowOff>
    </xdr:from>
    <xdr:to>
      <xdr:col>10</xdr:col>
      <xdr:colOff>165100</xdr:colOff>
      <xdr:row>78</xdr:row>
      <xdr:rowOff>163739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154866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53992</xdr:rowOff>
    </xdr:from>
    <xdr:to>
      <xdr:col>6</xdr:col>
      <xdr:colOff>38100</xdr:colOff>
      <xdr:row>78</xdr:row>
      <xdr:rowOff>155592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146719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30032</xdr:rowOff>
    </xdr:from>
    <xdr:to>
      <xdr:col>24</xdr:col>
      <xdr:colOff>114300</xdr:colOff>
      <xdr:row>72</xdr:row>
      <xdr:rowOff>131632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3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154509</xdr:rowOff>
    </xdr:from>
    <xdr:ext cx="599010"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32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33065</xdr:rowOff>
    </xdr:from>
    <xdr:to>
      <xdr:col>20</xdr:col>
      <xdr:colOff>38100</xdr:colOff>
      <xdr:row>71</xdr:row>
      <xdr:rowOff>134665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2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151192</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97795" y="119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94307</xdr:rowOff>
    </xdr:from>
    <xdr:to>
      <xdr:col>15</xdr:col>
      <xdr:colOff>101600</xdr:colOff>
      <xdr:row>74</xdr:row>
      <xdr:rowOff>24457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40984</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08795" y="123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94886</xdr:rowOff>
    </xdr:from>
    <xdr:to>
      <xdr:col>10</xdr:col>
      <xdr:colOff>165100</xdr:colOff>
      <xdr:row>76</xdr:row>
      <xdr:rowOff>25036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41563</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19795" y="127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110716</xdr:rowOff>
    </xdr:from>
    <xdr:to>
      <xdr:col>6</xdr:col>
      <xdr:colOff>38100</xdr:colOff>
      <xdr:row>78</xdr:row>
      <xdr:rowOff>40866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57393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0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44359</xdr:rowOff>
    </xdr:from>
    <xdr:to>
      <xdr:col>24</xdr:col>
      <xdr:colOff>63500</xdr:colOff>
      <xdr:row>97</xdr:row>
      <xdr:rowOff>47437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3559"/>
          <a:ext cx="838200" cy="17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47437</xdr:rowOff>
    </xdr:from>
    <xdr:to>
      <xdr:col>19</xdr:col>
      <xdr:colOff>177800</xdr:colOff>
      <xdr:row>97</xdr:row>
      <xdr:rowOff>64140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8087"/>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64140</xdr:rowOff>
    </xdr:from>
    <xdr:to>
      <xdr:col>15</xdr:col>
      <xdr:colOff>50800</xdr:colOff>
      <xdr:row>97</xdr:row>
      <xdr:rowOff>65176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94790"/>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156891</xdr:rowOff>
    </xdr:from>
    <xdr:to>
      <xdr:col>10</xdr:col>
      <xdr:colOff>114300</xdr:colOff>
      <xdr:row>97</xdr:row>
      <xdr:rowOff>65176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16091"/>
          <a:ext cx="889000" cy="7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165009</xdr:rowOff>
    </xdr:from>
    <xdr:to>
      <xdr:col>24</xdr:col>
      <xdr:colOff>114300</xdr:colOff>
      <xdr:row>96</xdr:row>
      <xdr:rowOff>95159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143436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168087</xdr:rowOff>
    </xdr:from>
    <xdr:to>
      <xdr:col>20</xdr:col>
      <xdr:colOff>38100</xdr:colOff>
      <xdr:row>97</xdr:row>
      <xdr:rowOff>98237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89364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13340</xdr:rowOff>
    </xdr:from>
    <xdr:to>
      <xdr:col>15</xdr:col>
      <xdr:colOff>101600</xdr:colOff>
      <xdr:row>97</xdr:row>
      <xdr:rowOff>114940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106067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14376</xdr:rowOff>
    </xdr:from>
    <xdr:to>
      <xdr:col>10</xdr:col>
      <xdr:colOff>165100</xdr:colOff>
      <xdr:row>97</xdr:row>
      <xdr:rowOff>115976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107103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106091</xdr:rowOff>
    </xdr:from>
    <xdr:to>
      <xdr:col>6</xdr:col>
      <xdr:colOff>38100</xdr:colOff>
      <xdr:row>97</xdr:row>
      <xdr:rowOff>36241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27368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80205</xdr:rowOff>
    </xdr:from>
    <xdr:to>
      <xdr:col>55</xdr:col>
      <xdr:colOff>0</xdr:colOff>
      <xdr:row>36</xdr:row>
      <xdr:rowOff>132711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80955"/>
          <a:ext cx="838200" cy="22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80205</xdr:rowOff>
    </xdr:from>
    <xdr:to>
      <xdr:col>50</xdr:col>
      <xdr:colOff>114300</xdr:colOff>
      <xdr:row>36</xdr:row>
      <xdr:rowOff>71440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80955"/>
          <a:ext cx="889000" cy="1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71440</xdr:rowOff>
    </xdr:from>
    <xdr:to>
      <xdr:col>45</xdr:col>
      <xdr:colOff>177800</xdr:colOff>
      <xdr:row>36</xdr:row>
      <xdr:rowOff>98015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43640"/>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98015</xdr:rowOff>
    </xdr:from>
    <xdr:to>
      <xdr:col>41</xdr:col>
      <xdr:colOff>50800</xdr:colOff>
      <xdr:row>36</xdr:row>
      <xdr:rowOff>145480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70215"/>
          <a:ext cx="8890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81911</xdr:rowOff>
    </xdr:from>
    <xdr:to>
      <xdr:col>55</xdr:col>
      <xdr:colOff>50800</xdr:colOff>
      <xdr:row>37</xdr:row>
      <xdr:rowOff>12061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60338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29405</xdr:rowOff>
    </xdr:from>
    <xdr:to>
      <xdr:col>50</xdr:col>
      <xdr:colOff>165100</xdr:colOff>
      <xdr:row>35</xdr:row>
      <xdr:rowOff>131005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147532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80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20640</xdr:rowOff>
    </xdr:from>
    <xdr:to>
      <xdr:col>46</xdr:col>
      <xdr:colOff>38100</xdr:colOff>
      <xdr:row>36</xdr:row>
      <xdr:rowOff>122240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138767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47215</xdr:rowOff>
    </xdr:from>
    <xdr:to>
      <xdr:col>41</xdr:col>
      <xdr:colOff>101600</xdr:colOff>
      <xdr:row>36</xdr:row>
      <xdr:rowOff>148815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165342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94680</xdr:rowOff>
    </xdr:from>
    <xdr:to>
      <xdr:col>36</xdr:col>
      <xdr:colOff>165100</xdr:colOff>
      <xdr:row>37</xdr:row>
      <xdr:rowOff>24830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41357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59766</xdr:rowOff>
    </xdr:from>
    <xdr:to>
      <xdr:col>55</xdr:col>
      <xdr:colOff>0</xdr:colOff>
      <xdr:row>57</xdr:row>
      <xdr:rowOff>168673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32416"/>
          <a:ext cx="838200" cy="10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59766</xdr:rowOff>
    </xdr:from>
    <xdr:to>
      <xdr:col>50</xdr:col>
      <xdr:colOff>114300</xdr:colOff>
      <xdr:row>58</xdr:row>
      <xdr:rowOff>15255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32416"/>
          <a:ext cx="889000" cy="12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83265</xdr:rowOff>
    </xdr:from>
    <xdr:to>
      <xdr:col>45</xdr:col>
      <xdr:colOff>177800</xdr:colOff>
      <xdr:row>58</xdr:row>
      <xdr:rowOff>15255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5915"/>
          <a:ext cx="889000" cy="10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31158</xdr:rowOff>
    </xdr:from>
    <xdr:to>
      <xdr:col>41</xdr:col>
      <xdr:colOff>50800</xdr:colOff>
      <xdr:row>57</xdr:row>
      <xdr:rowOff>83265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03808"/>
          <a:ext cx="889000" cy="5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117873</xdr:rowOff>
    </xdr:from>
    <xdr:to>
      <xdr:col>55</xdr:col>
      <xdr:colOff>50800</xdr:colOff>
      <xdr:row>58</xdr:row>
      <xdr:rowOff>48023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140750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8966</xdr:rowOff>
    </xdr:from>
    <xdr:to>
      <xdr:col>50</xdr:col>
      <xdr:colOff>165100</xdr:colOff>
      <xdr:row>57</xdr:row>
      <xdr:rowOff>110566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127093</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5568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135905</xdr:rowOff>
    </xdr:from>
    <xdr:to>
      <xdr:col>46</xdr:col>
      <xdr:colOff>38100</xdr:colOff>
      <xdr:row>58</xdr:row>
      <xdr:rowOff>66055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82582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8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32465</xdr:rowOff>
    </xdr:from>
    <xdr:to>
      <xdr:col>41</xdr:col>
      <xdr:colOff>101600</xdr:colOff>
      <xdr:row>57</xdr:row>
      <xdr:rowOff>134065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150592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8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151808</xdr:rowOff>
    </xdr:from>
    <xdr:to>
      <xdr:col>36</xdr:col>
      <xdr:colOff>165100</xdr:colOff>
      <xdr:row>57</xdr:row>
      <xdr:rowOff>81958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98485</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528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4195</xdr:rowOff>
    </xdr:from>
    <xdr:to>
      <xdr:col>55</xdr:col>
      <xdr:colOff>0</xdr:colOff>
      <xdr:row>78</xdr:row>
      <xdr:rowOff>107773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7295"/>
          <a:ext cx="8382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4195</xdr:rowOff>
    </xdr:from>
    <xdr:to>
      <xdr:col>50</xdr:col>
      <xdr:colOff>114300</xdr:colOff>
      <xdr:row>78</xdr:row>
      <xdr:rowOff>89915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7295"/>
          <a:ext cx="889000" cy="8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89915</xdr:rowOff>
    </xdr:from>
    <xdr:to>
      <xdr:col>45</xdr:col>
      <xdr:colOff>177800</xdr:colOff>
      <xdr:row>78</xdr:row>
      <xdr:rowOff>113716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3015"/>
          <a:ext cx="889000" cy="2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32440</xdr:rowOff>
    </xdr:from>
    <xdr:to>
      <xdr:col>41</xdr:col>
      <xdr:colOff>50800</xdr:colOff>
      <xdr:row>78</xdr:row>
      <xdr:rowOff>113716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05540"/>
          <a:ext cx="889000" cy="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56973</xdr:rowOff>
    </xdr:from>
    <xdr:to>
      <xdr:col>55</xdr:col>
      <xdr:colOff>50800</xdr:colOff>
      <xdr:row>78</xdr:row>
      <xdr:rowOff>158573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16350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1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124845</xdr:rowOff>
    </xdr:from>
    <xdr:to>
      <xdr:col>50</xdr:col>
      <xdr:colOff>165100</xdr:colOff>
      <xdr:row>78</xdr:row>
      <xdr:rowOff>54995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71522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0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39115</xdr:rowOff>
    </xdr:from>
    <xdr:to>
      <xdr:col>46</xdr:col>
      <xdr:colOff>38100</xdr:colOff>
      <xdr:row>78</xdr:row>
      <xdr:rowOff>140715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157242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8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62916</xdr:rowOff>
    </xdr:from>
    <xdr:to>
      <xdr:col>41</xdr:col>
      <xdr:colOff>101600</xdr:colOff>
      <xdr:row>78</xdr:row>
      <xdr:rowOff>164516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9593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21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153090</xdr:rowOff>
    </xdr:from>
    <xdr:to>
      <xdr:col>36</xdr:col>
      <xdr:colOff>165100</xdr:colOff>
      <xdr:row>78</xdr:row>
      <xdr:rowOff>83240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99767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2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141190</xdr:rowOff>
    </xdr:from>
    <xdr:to>
      <xdr:col>55</xdr:col>
      <xdr:colOff>0</xdr:colOff>
      <xdr:row>94</xdr:row>
      <xdr:rowOff>37922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086040"/>
          <a:ext cx="8382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141190</xdr:rowOff>
    </xdr:from>
    <xdr:to>
      <xdr:col>50</xdr:col>
      <xdr:colOff>114300</xdr:colOff>
      <xdr:row>95</xdr:row>
      <xdr:rowOff>163429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086040"/>
          <a:ext cx="889000" cy="36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127705</xdr:rowOff>
    </xdr:from>
    <xdr:to>
      <xdr:col>45</xdr:col>
      <xdr:colOff>177800</xdr:colOff>
      <xdr:row>95</xdr:row>
      <xdr:rowOff>163429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386755"/>
          <a:ext cx="889000" cy="106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127705</xdr:rowOff>
    </xdr:from>
    <xdr:to>
      <xdr:col>41</xdr:col>
      <xdr:colOff>50800</xdr:colOff>
      <xdr:row>91</xdr:row>
      <xdr:rowOff>17018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386755"/>
          <a:ext cx="889000" cy="23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158572</xdr:rowOff>
    </xdr:from>
    <xdr:to>
      <xdr:col>55</xdr:col>
      <xdr:colOff>50800</xdr:colOff>
      <xdr:row>94</xdr:row>
      <xdr:rowOff>88722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1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9999</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95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90390</xdr:rowOff>
    </xdr:from>
    <xdr:to>
      <xdr:col>50</xdr:col>
      <xdr:colOff>165100</xdr:colOff>
      <xdr:row>94</xdr:row>
      <xdr:rowOff>20540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0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37067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81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112629</xdr:rowOff>
    </xdr:from>
    <xdr:to>
      <xdr:col>46</xdr:col>
      <xdr:colOff>38100</xdr:colOff>
      <xdr:row>96</xdr:row>
      <xdr:rowOff>42779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59306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17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76905</xdr:rowOff>
    </xdr:from>
    <xdr:to>
      <xdr:col>41</xdr:col>
      <xdr:colOff>101600</xdr:colOff>
      <xdr:row>90</xdr:row>
      <xdr:rowOff>7055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3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23582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11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137668</xdr:rowOff>
    </xdr:from>
    <xdr:to>
      <xdr:col>36</xdr:col>
      <xdr:colOff>165100</xdr:colOff>
      <xdr:row>91</xdr:row>
      <xdr:rowOff>67818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55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84345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34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132078</xdr:rowOff>
    </xdr:from>
    <xdr:to>
      <xdr:col>85</xdr:col>
      <xdr:colOff>127000</xdr:colOff>
      <xdr:row>37</xdr:row>
      <xdr:rowOff>167406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475728"/>
          <a:ext cx="838200" cy="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132078</xdr:rowOff>
    </xdr:from>
    <xdr:to>
      <xdr:col>81</xdr:col>
      <xdr:colOff>50800</xdr:colOff>
      <xdr:row>38</xdr:row>
      <xdr:rowOff>46017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75728"/>
          <a:ext cx="889000" cy="8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46017</xdr:rowOff>
    </xdr:from>
    <xdr:to>
      <xdr:col>76</xdr:col>
      <xdr:colOff>114300</xdr:colOff>
      <xdr:row>38</xdr:row>
      <xdr:rowOff>89609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61117"/>
          <a:ext cx="889000" cy="4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89609</xdr:rowOff>
    </xdr:from>
    <xdr:to>
      <xdr:col>71</xdr:col>
      <xdr:colOff>177800</xdr:colOff>
      <xdr:row>38</xdr:row>
      <xdr:rowOff>108403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04709"/>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116606</xdr:rowOff>
    </xdr:from>
    <xdr:to>
      <xdr:col>85</xdr:col>
      <xdr:colOff>177800</xdr:colOff>
      <xdr:row>38</xdr:row>
      <xdr:rowOff>46757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60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139483</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81278</xdr:rowOff>
    </xdr:from>
    <xdr:to>
      <xdr:col>81</xdr:col>
      <xdr:colOff>101600</xdr:colOff>
      <xdr:row>38</xdr:row>
      <xdr:rowOff>11429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249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27955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0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166667</xdr:rowOff>
    </xdr:from>
    <xdr:to>
      <xdr:col>76</xdr:col>
      <xdr:colOff>165100</xdr:colOff>
      <xdr:row>38</xdr:row>
      <xdr:rowOff>96817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113344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38809</xdr:rowOff>
    </xdr:from>
    <xdr:to>
      <xdr:col>72</xdr:col>
      <xdr:colOff>38100</xdr:colOff>
      <xdr:row>38</xdr:row>
      <xdr:rowOff>140409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156936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3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57603</xdr:rowOff>
    </xdr:from>
    <xdr:to>
      <xdr:col>67</xdr:col>
      <xdr:colOff>101600</xdr:colOff>
      <xdr:row>38</xdr:row>
      <xdr:rowOff>159203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150330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6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22980</xdr:rowOff>
    </xdr:from>
    <xdr:to>
      <xdr:col>85</xdr:col>
      <xdr:colOff>127000</xdr:colOff>
      <xdr:row>78</xdr:row>
      <xdr:rowOff>47752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396080"/>
          <a:ext cx="8382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47752</xdr:rowOff>
    </xdr:from>
    <xdr:to>
      <xdr:col>81</xdr:col>
      <xdr:colOff>50800</xdr:colOff>
      <xdr:row>78</xdr:row>
      <xdr:rowOff>66849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2085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66849</xdr:rowOff>
    </xdr:from>
    <xdr:to>
      <xdr:col>76</xdr:col>
      <xdr:colOff>114300</xdr:colOff>
      <xdr:row>78</xdr:row>
      <xdr:rowOff>83689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3994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83027</xdr:rowOff>
    </xdr:from>
    <xdr:to>
      <xdr:col>71</xdr:col>
      <xdr:colOff>177800</xdr:colOff>
      <xdr:row>78</xdr:row>
      <xdr:rowOff>83689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456127"/>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143630</xdr:rowOff>
    </xdr:from>
    <xdr:to>
      <xdr:col>85</xdr:col>
      <xdr:colOff>177800</xdr:colOff>
      <xdr:row>78</xdr:row>
      <xdr:rowOff>73780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58557</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6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168402</xdr:rowOff>
    </xdr:from>
    <xdr:to>
      <xdr:col>81</xdr:col>
      <xdr:colOff>101600</xdr:colOff>
      <xdr:row>78</xdr:row>
      <xdr:rowOff>98552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89679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6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16049</xdr:rowOff>
    </xdr:from>
    <xdr:to>
      <xdr:col>76</xdr:col>
      <xdr:colOff>165100</xdr:colOff>
      <xdr:row>78</xdr:row>
      <xdr:rowOff>117649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108776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32889</xdr:rowOff>
    </xdr:from>
    <xdr:to>
      <xdr:col>72</xdr:col>
      <xdr:colOff>38100</xdr:colOff>
      <xdr:row>78</xdr:row>
      <xdr:rowOff>134489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125616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9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32227</xdr:rowOff>
    </xdr:from>
    <xdr:to>
      <xdr:col>67</xdr:col>
      <xdr:colOff>101600</xdr:colOff>
      <xdr:row>78</xdr:row>
      <xdr:rowOff>133827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124954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115832</xdr:rowOff>
    </xdr:from>
    <xdr:to>
      <xdr:col>85</xdr:col>
      <xdr:colOff>127000</xdr:colOff>
      <xdr:row>97</xdr:row>
      <xdr:rowOff>148847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403582"/>
          <a:ext cx="838200" cy="3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148847</xdr:rowOff>
    </xdr:from>
    <xdr:to>
      <xdr:col>81</xdr:col>
      <xdr:colOff>50800</xdr:colOff>
      <xdr:row>98</xdr:row>
      <xdr:rowOff>14286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79497"/>
          <a:ext cx="889000" cy="3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7885</xdr:rowOff>
    </xdr:from>
    <xdr:to>
      <xdr:col>76</xdr:col>
      <xdr:colOff>114300</xdr:colOff>
      <xdr:row>98</xdr:row>
      <xdr:rowOff>14286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638535"/>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136247</xdr:rowOff>
    </xdr:from>
    <xdr:to>
      <xdr:col>71</xdr:col>
      <xdr:colOff>177800</xdr:colOff>
      <xdr:row>97</xdr:row>
      <xdr:rowOff>7885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595447"/>
          <a:ext cx="889000" cy="4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65032</xdr:rowOff>
    </xdr:from>
    <xdr:to>
      <xdr:col>85</xdr:col>
      <xdr:colOff>177800</xdr:colOff>
      <xdr:row>95</xdr:row>
      <xdr:rowOff>166632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87909</xdr:rowOff>
    </xdr:from>
    <xdr:ext cx="690189"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204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98047</xdr:rowOff>
    </xdr:from>
    <xdr:to>
      <xdr:col>81</xdr:col>
      <xdr:colOff>101600</xdr:colOff>
      <xdr:row>98</xdr:row>
      <xdr:rowOff>28197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44724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650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134936</xdr:rowOff>
    </xdr:from>
    <xdr:to>
      <xdr:col>76</xdr:col>
      <xdr:colOff>165100</xdr:colOff>
      <xdr:row>98</xdr:row>
      <xdr:rowOff>65086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6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81613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65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128535</xdr:rowOff>
    </xdr:from>
    <xdr:to>
      <xdr:col>72</xdr:col>
      <xdr:colOff>38100</xdr:colOff>
      <xdr:row>97</xdr:row>
      <xdr:rowOff>58685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5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75212</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03795" y="1636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85447</xdr:rowOff>
    </xdr:from>
    <xdr:to>
      <xdr:col>67</xdr:col>
      <xdr:colOff>101600</xdr:colOff>
      <xdr:row>97</xdr:row>
      <xdr:rowOff>15597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32124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3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69945</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585045"/>
          <a:ext cx="889000" cy="2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69945</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585045"/>
          <a:ext cx="889000" cy="2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19145</xdr:rowOff>
    </xdr:from>
    <xdr:to>
      <xdr:col>102</xdr:col>
      <xdr:colOff>165100</xdr:colOff>
      <xdr:row>38</xdr:row>
      <xdr:rowOff>120745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137271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0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11015</xdr:rowOff>
    </xdr:from>
    <xdr:to>
      <xdr:col>116</xdr:col>
      <xdr:colOff>63500</xdr:colOff>
      <xdr:row>57</xdr:row>
      <xdr:rowOff>29678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783665"/>
          <a:ext cx="8382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29678</xdr:rowOff>
    </xdr:from>
    <xdr:to>
      <xdr:col>111</xdr:col>
      <xdr:colOff>177800</xdr:colOff>
      <xdr:row>57</xdr:row>
      <xdr:rowOff>46334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802328"/>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46334</xdr:rowOff>
    </xdr:from>
    <xdr:to>
      <xdr:col>107</xdr:col>
      <xdr:colOff>50800</xdr:colOff>
      <xdr:row>57</xdr:row>
      <xdr:rowOff>64474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818984"/>
          <a:ext cx="889000" cy="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64474</xdr:rowOff>
    </xdr:from>
    <xdr:to>
      <xdr:col>102</xdr:col>
      <xdr:colOff>114300</xdr:colOff>
      <xdr:row>57</xdr:row>
      <xdr:rowOff>73553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837124"/>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131665</xdr:rowOff>
    </xdr:from>
    <xdr:to>
      <xdr:col>116</xdr:col>
      <xdr:colOff>114300</xdr:colOff>
      <xdr:row>57</xdr:row>
      <xdr:rowOff>61815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154542</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5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150328</xdr:rowOff>
    </xdr:from>
    <xdr:to>
      <xdr:col>112</xdr:col>
      <xdr:colOff>38100</xdr:colOff>
      <xdr:row>57</xdr:row>
      <xdr:rowOff>80478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97005</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5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166984</xdr:rowOff>
    </xdr:from>
    <xdr:to>
      <xdr:col>107</xdr:col>
      <xdr:colOff>101600</xdr:colOff>
      <xdr:row>57</xdr:row>
      <xdr:rowOff>97134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7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113661</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13674</xdr:rowOff>
    </xdr:from>
    <xdr:to>
      <xdr:col>102</xdr:col>
      <xdr:colOff>165100</xdr:colOff>
      <xdr:row>57</xdr:row>
      <xdr:rowOff>115274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7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131801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22753</xdr:rowOff>
    </xdr:from>
    <xdr:to>
      <xdr:col>98</xdr:col>
      <xdr:colOff>38100</xdr:colOff>
      <xdr:row>57</xdr:row>
      <xdr:rowOff>124353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7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140880</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5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63508</xdr:rowOff>
    </xdr:from>
    <xdr:to>
      <xdr:col>116</xdr:col>
      <xdr:colOff>63500</xdr:colOff>
      <xdr:row>76</xdr:row>
      <xdr:rowOff>89015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22258"/>
          <a:ext cx="838200" cy="19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154207</xdr:rowOff>
    </xdr:from>
    <xdr:to>
      <xdr:col>111</xdr:col>
      <xdr:colOff>177800</xdr:colOff>
      <xdr:row>75</xdr:row>
      <xdr:rowOff>63508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41507"/>
          <a:ext cx="889000" cy="8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154207</xdr:rowOff>
    </xdr:from>
    <xdr:to>
      <xdr:col>107</xdr:col>
      <xdr:colOff>50800</xdr:colOff>
      <xdr:row>76</xdr:row>
      <xdr:rowOff>19904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41507"/>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19904</xdr:rowOff>
    </xdr:from>
    <xdr:to>
      <xdr:col>102</xdr:col>
      <xdr:colOff>114300</xdr:colOff>
      <xdr:row>76</xdr:row>
      <xdr:rowOff>133038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50104"/>
          <a:ext cx="8890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38215</xdr:rowOff>
    </xdr:from>
    <xdr:to>
      <xdr:col>116</xdr:col>
      <xdr:colOff>114300</xdr:colOff>
      <xdr:row>76</xdr:row>
      <xdr:rowOff>139815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16642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12708</xdr:rowOff>
    </xdr:from>
    <xdr:to>
      <xdr:col>112</xdr:col>
      <xdr:colOff>38100</xdr:colOff>
      <xdr:row>75</xdr:row>
      <xdr:rowOff>114308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130835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4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103407</xdr:rowOff>
    </xdr:from>
    <xdr:to>
      <xdr:col>107</xdr:col>
      <xdr:colOff>101600</xdr:colOff>
      <xdr:row>75</xdr:row>
      <xdr:rowOff>33557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50084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56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140554</xdr:rowOff>
    </xdr:from>
    <xdr:to>
      <xdr:col>102</xdr:col>
      <xdr:colOff>165100</xdr:colOff>
      <xdr:row>76</xdr:row>
      <xdr:rowOff>70704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61831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309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82238</xdr:rowOff>
    </xdr:from>
    <xdr:to>
      <xdr:col>98</xdr:col>
      <xdr:colOff>38100</xdr:colOff>
      <xdr:row>77</xdr:row>
      <xdr:rowOff>12388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3515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維持補修費は住民一人当たり</a:t>
          </a:r>
          <a:r>
            <a:rPr kumimoji="1" lang="en-US" altLang="ja-JP" sz="1300">
              <a:latin typeface="ＭＳ Ｐゴシック" panose="020B0600070205080204" pitchFamily="50" charset="-128"/>
              <a:ea typeface="ＭＳ Ｐゴシック" panose="020B0600070205080204" pitchFamily="50" charset="-128"/>
            </a:rPr>
            <a:t>305,451</a:t>
          </a:r>
          <a:r>
            <a:rPr kumimoji="1" lang="ja-JP" altLang="en-US" sz="1300">
              <a:latin typeface="ＭＳ Ｐゴシック" panose="020B0600070205080204" pitchFamily="50" charset="-128"/>
              <a:ea typeface="ＭＳ Ｐゴシック" panose="020B0600070205080204" pitchFamily="50" charset="-128"/>
            </a:rPr>
            <a:t>円であり、類似団体内で最大値を示している。これは、村道舗装機能工事等復旧・復興事業によるものである。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また、普通建設事業費（うち更新整備）も住民一人当たり</a:t>
          </a:r>
          <a:r>
            <a:rPr kumimoji="1" lang="en-US" altLang="ja-JP" sz="1300">
              <a:latin typeface="ＭＳ Ｐゴシック" panose="020B0600070205080204" pitchFamily="50" charset="-128"/>
              <a:ea typeface="ＭＳ Ｐゴシック" panose="020B0600070205080204" pitchFamily="50" charset="-128"/>
            </a:rPr>
            <a:t>453,427</a:t>
          </a:r>
          <a:r>
            <a:rPr kumimoji="1" lang="ja-JP" altLang="en-US" sz="1300">
              <a:latin typeface="ＭＳ Ｐゴシック" panose="020B0600070205080204" pitchFamily="50" charset="-128"/>
              <a:ea typeface="ＭＳ Ｐゴシック" panose="020B0600070205080204" pitchFamily="50" charset="-128"/>
            </a:rPr>
            <a:t>円であり、類似団体平均を大きく上回っているが、これについても農業基盤整備促進事業等復旧・復興事業によるものである。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4,996
4,947
230.13
16,672,907
15,791,781
77,089
3,148,065
3,140,704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136023</xdr:rowOff>
    </xdr:from>
    <xdr:to>
      <xdr:col>24</xdr:col>
      <xdr:colOff>63500</xdr:colOff>
      <xdr:row>37</xdr:row>
      <xdr:rowOff>142805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9673"/>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142805</xdr:rowOff>
    </xdr:from>
    <xdr:to>
      <xdr:col>19</xdr:col>
      <xdr:colOff>177800</xdr:colOff>
      <xdr:row>37</xdr:row>
      <xdr:rowOff>155588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86455"/>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155588</xdr:rowOff>
    </xdr:from>
    <xdr:to>
      <xdr:col>15</xdr:col>
      <xdr:colOff>50800</xdr:colOff>
      <xdr:row>37</xdr:row>
      <xdr:rowOff>164732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992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164732</xdr:rowOff>
    </xdr:from>
    <xdr:to>
      <xdr:col>10</xdr:col>
      <xdr:colOff>114300</xdr:colOff>
      <xdr:row>38</xdr:row>
      <xdr:rowOff>9151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08382"/>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85223</xdr:rowOff>
    </xdr:from>
    <xdr:to>
      <xdr:col>24</xdr:col>
      <xdr:colOff>114300</xdr:colOff>
      <xdr:row>38</xdr:row>
      <xdr:rowOff>15373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92005</xdr:rowOff>
    </xdr:from>
    <xdr:to>
      <xdr:col>20</xdr:col>
      <xdr:colOff>38100</xdr:colOff>
      <xdr:row>38</xdr:row>
      <xdr:rowOff>22155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13282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104788</xdr:rowOff>
    </xdr:from>
    <xdr:to>
      <xdr:col>15</xdr:col>
      <xdr:colOff>101600</xdr:colOff>
      <xdr:row>38</xdr:row>
      <xdr:rowOff>34937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26064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113932</xdr:rowOff>
    </xdr:from>
    <xdr:to>
      <xdr:col>10</xdr:col>
      <xdr:colOff>165100</xdr:colOff>
      <xdr:row>38</xdr:row>
      <xdr:rowOff>44082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35209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129800</xdr:rowOff>
    </xdr:from>
    <xdr:to>
      <xdr:col>6</xdr:col>
      <xdr:colOff>38100</xdr:colOff>
      <xdr:row>38</xdr:row>
      <xdr:rowOff>59950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51078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4102</xdr:rowOff>
    </xdr:from>
    <xdr:to>
      <xdr:col>24</xdr:col>
      <xdr:colOff>63500</xdr:colOff>
      <xdr:row>57</xdr:row>
      <xdr:rowOff>163120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76752"/>
          <a:ext cx="838200" cy="15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163120</xdr:rowOff>
    </xdr:from>
    <xdr:to>
      <xdr:col>19</xdr:col>
      <xdr:colOff>177800</xdr:colOff>
      <xdr:row>58</xdr:row>
      <xdr:rowOff>14553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35770"/>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85878</xdr:rowOff>
    </xdr:from>
    <xdr:to>
      <xdr:col>15</xdr:col>
      <xdr:colOff>50800</xdr:colOff>
      <xdr:row>58</xdr:row>
      <xdr:rowOff>14553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58528"/>
          <a:ext cx="889000" cy="10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4361</xdr:rowOff>
    </xdr:from>
    <xdr:to>
      <xdr:col>10</xdr:col>
      <xdr:colOff>114300</xdr:colOff>
      <xdr:row>57</xdr:row>
      <xdr:rowOff>85878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77011"/>
          <a:ext cx="889000" cy="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124752</xdr:rowOff>
    </xdr:from>
    <xdr:to>
      <xdr:col>24</xdr:col>
      <xdr:colOff>114300</xdr:colOff>
      <xdr:row>57</xdr:row>
      <xdr:rowOff>54902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147629</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77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112320</xdr:rowOff>
    </xdr:from>
    <xdr:to>
      <xdr:col>20</xdr:col>
      <xdr:colOff>38100</xdr:colOff>
      <xdr:row>58</xdr:row>
      <xdr:rowOff>42470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58997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135203</xdr:rowOff>
    </xdr:from>
    <xdr:to>
      <xdr:col>15</xdr:col>
      <xdr:colOff>101600</xdr:colOff>
      <xdr:row>58</xdr:row>
      <xdr:rowOff>65353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81880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8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35078</xdr:rowOff>
    </xdr:from>
    <xdr:to>
      <xdr:col>10</xdr:col>
      <xdr:colOff>165100</xdr:colOff>
      <xdr:row>57</xdr:row>
      <xdr:rowOff>136678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0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153205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125011</xdr:rowOff>
    </xdr:from>
    <xdr:to>
      <xdr:col>6</xdr:col>
      <xdr:colOff>38100</xdr:colOff>
      <xdr:row>57</xdr:row>
      <xdr:rowOff>55161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71688</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501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5612</xdr:rowOff>
    </xdr:from>
    <xdr:to>
      <xdr:col>24</xdr:col>
      <xdr:colOff>63500</xdr:colOff>
      <xdr:row>78</xdr:row>
      <xdr:rowOff>164092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378712"/>
          <a:ext cx="838200" cy="15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5612</xdr:rowOff>
    </xdr:from>
    <xdr:to>
      <xdr:col>19</xdr:col>
      <xdr:colOff>177800</xdr:colOff>
      <xdr:row>79</xdr:row>
      <xdr:rowOff>66487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378712"/>
          <a:ext cx="889000" cy="2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65633</xdr:rowOff>
    </xdr:from>
    <xdr:to>
      <xdr:col>15</xdr:col>
      <xdr:colOff>50800</xdr:colOff>
      <xdr:row>79</xdr:row>
      <xdr:rowOff>66487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610183"/>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65633</xdr:rowOff>
    </xdr:from>
    <xdr:to>
      <xdr:col>10</xdr:col>
      <xdr:colOff>114300</xdr:colOff>
      <xdr:row>79</xdr:row>
      <xdr:rowOff>98140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610183"/>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113292</xdr:rowOff>
    </xdr:from>
    <xdr:to>
      <xdr:col>24</xdr:col>
      <xdr:colOff>114300</xdr:colOff>
      <xdr:row>79</xdr:row>
      <xdr:rowOff>43442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91719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6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126262</xdr:rowOff>
    </xdr:from>
    <xdr:to>
      <xdr:col>20</xdr:col>
      <xdr:colOff>38100</xdr:colOff>
      <xdr:row>78</xdr:row>
      <xdr:rowOff>56412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72939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0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15687</xdr:rowOff>
    </xdr:from>
    <xdr:to>
      <xdr:col>15</xdr:col>
      <xdr:colOff>101600</xdr:colOff>
      <xdr:row>79</xdr:row>
      <xdr:rowOff>117287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108414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5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14833</xdr:rowOff>
    </xdr:from>
    <xdr:to>
      <xdr:col>10</xdr:col>
      <xdr:colOff>165100</xdr:colOff>
      <xdr:row>79</xdr:row>
      <xdr:rowOff>116433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107560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5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47340</xdr:rowOff>
    </xdr:from>
    <xdr:to>
      <xdr:col>6</xdr:col>
      <xdr:colOff>38100</xdr:colOff>
      <xdr:row>79</xdr:row>
      <xdr:rowOff>148940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140067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8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128919</xdr:rowOff>
    </xdr:from>
    <xdr:to>
      <xdr:col>24</xdr:col>
      <xdr:colOff>63500</xdr:colOff>
      <xdr:row>97</xdr:row>
      <xdr:rowOff>152978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88119"/>
          <a:ext cx="838200" cy="1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128919</xdr:rowOff>
    </xdr:from>
    <xdr:to>
      <xdr:col>19</xdr:col>
      <xdr:colOff>177800</xdr:colOff>
      <xdr:row>97</xdr:row>
      <xdr:rowOff>95929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88119"/>
          <a:ext cx="889000" cy="13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95929</xdr:rowOff>
    </xdr:from>
    <xdr:to>
      <xdr:col>15</xdr:col>
      <xdr:colOff>50800</xdr:colOff>
      <xdr:row>98</xdr:row>
      <xdr:rowOff>24240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26579"/>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32755</xdr:rowOff>
    </xdr:from>
    <xdr:to>
      <xdr:col>10</xdr:col>
      <xdr:colOff>114300</xdr:colOff>
      <xdr:row>98</xdr:row>
      <xdr:rowOff>24240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491955"/>
          <a:ext cx="889000" cy="3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102178</xdr:rowOff>
    </xdr:from>
    <xdr:to>
      <xdr:col>24</xdr:col>
      <xdr:colOff>114300</xdr:colOff>
      <xdr:row>98</xdr:row>
      <xdr:rowOff>32328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80605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78119</xdr:rowOff>
    </xdr:from>
    <xdr:to>
      <xdr:col>20</xdr:col>
      <xdr:colOff>38100</xdr:colOff>
      <xdr:row>97</xdr:row>
      <xdr:rowOff>8269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24796</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45129</xdr:rowOff>
    </xdr:from>
    <xdr:to>
      <xdr:col>15</xdr:col>
      <xdr:colOff>101600</xdr:colOff>
      <xdr:row>97</xdr:row>
      <xdr:rowOff>146729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137856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7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144890</xdr:rowOff>
    </xdr:from>
    <xdr:to>
      <xdr:col>10</xdr:col>
      <xdr:colOff>165100</xdr:colOff>
      <xdr:row>98</xdr:row>
      <xdr:rowOff>75040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66167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153405</xdr:rowOff>
    </xdr:from>
    <xdr:to>
      <xdr:col>6</xdr:col>
      <xdr:colOff>38100</xdr:colOff>
      <xdr:row>96</xdr:row>
      <xdr:rowOff>83555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100082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1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35306</xdr:rowOff>
    </xdr:from>
    <xdr:to>
      <xdr:col>55</xdr:col>
      <xdr:colOff>0</xdr:colOff>
      <xdr:row>39</xdr:row>
      <xdr:rowOff>35687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185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35687</xdr:rowOff>
    </xdr:from>
    <xdr:to>
      <xdr:col>50</xdr:col>
      <xdr:colOff>114300</xdr:colOff>
      <xdr:row>39</xdr:row>
      <xdr:rowOff>36068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223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36068</xdr:rowOff>
    </xdr:from>
    <xdr:to>
      <xdr:col>45</xdr:col>
      <xdr:colOff>177800</xdr:colOff>
      <xdr:row>39</xdr:row>
      <xdr:rowOff>36449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26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36449</xdr:rowOff>
    </xdr:from>
    <xdr:to>
      <xdr:col>41</xdr:col>
      <xdr:colOff>50800</xdr:colOff>
      <xdr:row>39</xdr:row>
      <xdr:rowOff>37973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229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155956</xdr:rowOff>
    </xdr:from>
    <xdr:to>
      <xdr:col>55</xdr:col>
      <xdr:colOff>50800</xdr:colOff>
      <xdr:row>39</xdr:row>
      <xdr:rowOff>86106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70883</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156337</xdr:rowOff>
    </xdr:from>
    <xdr:to>
      <xdr:col>50</xdr:col>
      <xdr:colOff>165100</xdr:colOff>
      <xdr:row>39</xdr:row>
      <xdr:rowOff>86487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77614</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156718</xdr:rowOff>
    </xdr:from>
    <xdr:to>
      <xdr:col>46</xdr:col>
      <xdr:colOff>38100</xdr:colOff>
      <xdr:row>39</xdr:row>
      <xdr:rowOff>86868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77995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157099</xdr:rowOff>
    </xdr:from>
    <xdr:to>
      <xdr:col>41</xdr:col>
      <xdr:colOff>101600</xdr:colOff>
      <xdr:row>39</xdr:row>
      <xdr:rowOff>87249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78376</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158623</xdr:rowOff>
    </xdr:from>
    <xdr:to>
      <xdr:col>36</xdr:col>
      <xdr:colOff>165100</xdr:colOff>
      <xdr:row>39</xdr:row>
      <xdr:rowOff>88773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79900</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18194</xdr:rowOff>
    </xdr:from>
    <xdr:to>
      <xdr:col>55</xdr:col>
      <xdr:colOff>0</xdr:colOff>
      <xdr:row>53</xdr:row>
      <xdr:rowOff>31657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8762144"/>
          <a:ext cx="838200" cy="3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18194</xdr:rowOff>
    </xdr:from>
    <xdr:to>
      <xdr:col>50</xdr:col>
      <xdr:colOff>114300</xdr:colOff>
      <xdr:row>54</xdr:row>
      <xdr:rowOff>27708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8762144"/>
          <a:ext cx="889000" cy="5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27708</xdr:rowOff>
    </xdr:from>
    <xdr:to>
      <xdr:col>45</xdr:col>
      <xdr:colOff>177800</xdr:colOff>
      <xdr:row>55</xdr:row>
      <xdr:rowOff>42066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286008"/>
          <a:ext cx="889000" cy="18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42066</xdr:rowOff>
    </xdr:from>
    <xdr:to>
      <xdr:col>41</xdr:col>
      <xdr:colOff>50800</xdr:colOff>
      <xdr:row>56</xdr:row>
      <xdr:rowOff>155794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471816"/>
          <a:ext cx="889000" cy="28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152307</xdr:rowOff>
    </xdr:from>
    <xdr:to>
      <xdr:col>55</xdr:col>
      <xdr:colOff>50800</xdr:colOff>
      <xdr:row>53</xdr:row>
      <xdr:rowOff>82457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0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3734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1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138844</xdr:rowOff>
    </xdr:from>
    <xdr:to>
      <xdr:col>50</xdr:col>
      <xdr:colOff>165100</xdr:colOff>
      <xdr:row>51</xdr:row>
      <xdr:rowOff>68994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8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85521</xdr:rowOff>
    </xdr:from>
    <xdr:ext cx="69018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294205" y="84865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148358</xdr:rowOff>
    </xdr:from>
    <xdr:to>
      <xdr:col>46</xdr:col>
      <xdr:colOff>38100</xdr:colOff>
      <xdr:row>54</xdr:row>
      <xdr:rowOff>78508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95035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0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162716</xdr:rowOff>
    </xdr:from>
    <xdr:to>
      <xdr:col>41</xdr:col>
      <xdr:colOff>101600</xdr:colOff>
      <xdr:row>55</xdr:row>
      <xdr:rowOff>92866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109393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19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104994</xdr:rowOff>
    </xdr:from>
    <xdr:to>
      <xdr:col>36</xdr:col>
      <xdr:colOff>165100</xdr:colOff>
      <xdr:row>57</xdr:row>
      <xdr:rowOff>35144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0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51671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48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48482</xdr:rowOff>
    </xdr:from>
    <xdr:to>
      <xdr:col>55</xdr:col>
      <xdr:colOff>0</xdr:colOff>
      <xdr:row>78</xdr:row>
      <xdr:rowOff>51681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0132"/>
          <a:ext cx="838200" cy="17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48482</xdr:rowOff>
    </xdr:from>
    <xdr:to>
      <xdr:col>50</xdr:col>
      <xdr:colOff>114300</xdr:colOff>
      <xdr:row>77</xdr:row>
      <xdr:rowOff>114838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0132"/>
          <a:ext cx="889000" cy="6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114838</xdr:rowOff>
    </xdr:from>
    <xdr:to>
      <xdr:col>45</xdr:col>
      <xdr:colOff>177800</xdr:colOff>
      <xdr:row>78</xdr:row>
      <xdr:rowOff>45754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16488"/>
          <a:ext cx="889000" cy="10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45754</xdr:rowOff>
    </xdr:from>
    <xdr:to>
      <xdr:col>41</xdr:col>
      <xdr:colOff>50800</xdr:colOff>
      <xdr:row>78</xdr:row>
      <xdr:rowOff>64401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18854"/>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xdr:rowOff>
    </xdr:from>
    <xdr:to>
      <xdr:col>55</xdr:col>
      <xdr:colOff>50800</xdr:colOff>
      <xdr:row>78</xdr:row>
      <xdr:rowOff>102481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169132</xdr:rowOff>
    </xdr:from>
    <xdr:to>
      <xdr:col>50</xdr:col>
      <xdr:colOff>165100</xdr:colOff>
      <xdr:row>77</xdr:row>
      <xdr:rowOff>99282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115809</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7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64038</xdr:rowOff>
    </xdr:from>
    <xdr:to>
      <xdr:col>46</xdr:col>
      <xdr:colOff>38100</xdr:colOff>
      <xdr:row>77</xdr:row>
      <xdr:rowOff>165638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10715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166404</xdr:rowOff>
    </xdr:from>
    <xdr:to>
      <xdr:col>41</xdr:col>
      <xdr:colOff>101600</xdr:colOff>
      <xdr:row>78</xdr:row>
      <xdr:rowOff>96554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87681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13601</xdr:rowOff>
    </xdr:from>
    <xdr:to>
      <xdr:col>36</xdr:col>
      <xdr:colOff>165100</xdr:colOff>
      <xdr:row>78</xdr:row>
      <xdr:rowOff>115201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106328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100642</xdr:rowOff>
    </xdr:from>
    <xdr:to>
      <xdr:col>55</xdr:col>
      <xdr:colOff>0</xdr:colOff>
      <xdr:row>94</xdr:row>
      <xdr:rowOff>52338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045492"/>
          <a:ext cx="838200" cy="1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100642</xdr:rowOff>
    </xdr:from>
    <xdr:to>
      <xdr:col>50</xdr:col>
      <xdr:colOff>114300</xdr:colOff>
      <xdr:row>94</xdr:row>
      <xdr:rowOff>91694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045492"/>
          <a:ext cx="889000" cy="1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91694</xdr:rowOff>
    </xdr:from>
    <xdr:to>
      <xdr:col>45</xdr:col>
      <xdr:colOff>177800</xdr:colOff>
      <xdr:row>95</xdr:row>
      <xdr:rowOff>91621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207994"/>
          <a:ext cx="889000" cy="1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91621</xdr:rowOff>
    </xdr:from>
    <xdr:to>
      <xdr:col>41</xdr:col>
      <xdr:colOff>50800</xdr:colOff>
      <xdr:row>97</xdr:row>
      <xdr:rowOff>76896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79371"/>
          <a:ext cx="889000" cy="3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1538</xdr:rowOff>
    </xdr:from>
    <xdr:to>
      <xdr:col>55</xdr:col>
      <xdr:colOff>50800</xdr:colOff>
      <xdr:row>94</xdr:row>
      <xdr:rowOff>103138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1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24415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96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49842</xdr:rowOff>
    </xdr:from>
    <xdr:to>
      <xdr:col>50</xdr:col>
      <xdr:colOff>165100</xdr:colOff>
      <xdr:row>93</xdr:row>
      <xdr:rowOff>151442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59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167969</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76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40894</xdr:rowOff>
    </xdr:from>
    <xdr:to>
      <xdr:col>46</xdr:col>
      <xdr:colOff>38100</xdr:colOff>
      <xdr:row>94</xdr:row>
      <xdr:rowOff>142494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1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159021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93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40821</xdr:rowOff>
    </xdr:from>
    <xdr:to>
      <xdr:col>41</xdr:col>
      <xdr:colOff>101600</xdr:colOff>
      <xdr:row>95</xdr:row>
      <xdr:rowOff>142421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158948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10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26096</xdr:rowOff>
    </xdr:from>
    <xdr:to>
      <xdr:col>36</xdr:col>
      <xdr:colOff>165100</xdr:colOff>
      <xdr:row>97</xdr:row>
      <xdr:rowOff>127696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118823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161127</xdr:rowOff>
    </xdr:from>
    <xdr:to>
      <xdr:col>85</xdr:col>
      <xdr:colOff>127000</xdr:colOff>
      <xdr:row>37</xdr:row>
      <xdr:rowOff>6784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5476077"/>
          <a:ext cx="838200" cy="87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161127</xdr:rowOff>
    </xdr:from>
    <xdr:to>
      <xdr:col>81</xdr:col>
      <xdr:colOff>50800</xdr:colOff>
      <xdr:row>37</xdr:row>
      <xdr:rowOff>142352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5476077"/>
          <a:ext cx="889000" cy="10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142352</xdr:rowOff>
    </xdr:from>
    <xdr:to>
      <xdr:col>76</xdr:col>
      <xdr:colOff>114300</xdr:colOff>
      <xdr:row>38</xdr:row>
      <xdr:rowOff>13528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86002"/>
          <a:ext cx="889000" cy="4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113228</xdr:rowOff>
    </xdr:from>
    <xdr:to>
      <xdr:col>71</xdr:col>
      <xdr:colOff>177800</xdr:colOff>
      <xdr:row>38</xdr:row>
      <xdr:rowOff>13528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56878"/>
          <a:ext cx="889000" cy="7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127434</xdr:rowOff>
    </xdr:from>
    <xdr:to>
      <xdr:col>85</xdr:col>
      <xdr:colOff>177800</xdr:colOff>
      <xdr:row>37</xdr:row>
      <xdr:rowOff>57584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105861</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110327</xdr:rowOff>
    </xdr:from>
    <xdr:to>
      <xdr:col>81</xdr:col>
      <xdr:colOff>101600</xdr:colOff>
      <xdr:row>32</xdr:row>
      <xdr:rowOff>40477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4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57004</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52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91552</xdr:rowOff>
    </xdr:from>
    <xdr:to>
      <xdr:col>76</xdr:col>
      <xdr:colOff>165100</xdr:colOff>
      <xdr:row>38</xdr:row>
      <xdr:rowOff>21702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12829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134178</xdr:rowOff>
    </xdr:from>
    <xdr:to>
      <xdr:col>72</xdr:col>
      <xdr:colOff>38100</xdr:colOff>
      <xdr:row>38</xdr:row>
      <xdr:rowOff>64328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55455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62428</xdr:rowOff>
    </xdr:from>
    <xdr:to>
      <xdr:col>67</xdr:col>
      <xdr:colOff>101600</xdr:colOff>
      <xdr:row>37</xdr:row>
      <xdr:rowOff>164028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0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9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67430</xdr:rowOff>
    </xdr:from>
    <xdr:to>
      <xdr:col>85</xdr:col>
      <xdr:colOff>127000</xdr:colOff>
      <xdr:row>58</xdr:row>
      <xdr:rowOff>91564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10011530"/>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63309</xdr:rowOff>
    </xdr:from>
    <xdr:to>
      <xdr:col>81</xdr:col>
      <xdr:colOff>50800</xdr:colOff>
      <xdr:row>58</xdr:row>
      <xdr:rowOff>91564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10007409"/>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94155</xdr:rowOff>
    </xdr:from>
    <xdr:to>
      <xdr:col>76</xdr:col>
      <xdr:colOff>114300</xdr:colOff>
      <xdr:row>58</xdr:row>
      <xdr:rowOff>63309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009555"/>
          <a:ext cx="889000" cy="9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10901</xdr:rowOff>
    </xdr:from>
    <xdr:to>
      <xdr:col>71</xdr:col>
      <xdr:colOff>177800</xdr:colOff>
      <xdr:row>52</xdr:row>
      <xdr:rowOff>94155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8754851"/>
          <a:ext cx="889000" cy="2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16630</xdr:rowOff>
    </xdr:from>
    <xdr:to>
      <xdr:col>85</xdr:col>
      <xdr:colOff>177800</xdr:colOff>
      <xdr:row>58</xdr:row>
      <xdr:rowOff>118230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103007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40764</xdr:rowOff>
    </xdr:from>
    <xdr:to>
      <xdr:col>81</xdr:col>
      <xdr:colOff>101600</xdr:colOff>
      <xdr:row>58</xdr:row>
      <xdr:rowOff>142364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133491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12509</xdr:rowOff>
    </xdr:from>
    <xdr:to>
      <xdr:col>76</xdr:col>
      <xdr:colOff>165100</xdr:colOff>
      <xdr:row>58</xdr:row>
      <xdr:rowOff>114109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105236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43355</xdr:rowOff>
    </xdr:from>
    <xdr:to>
      <xdr:col>72</xdr:col>
      <xdr:colOff>38100</xdr:colOff>
      <xdr:row>52</xdr:row>
      <xdr:rowOff>144955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8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161482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7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131551</xdr:rowOff>
    </xdr:from>
    <xdr:to>
      <xdr:col>67</xdr:col>
      <xdr:colOff>101600</xdr:colOff>
      <xdr:row>51</xdr:row>
      <xdr:rowOff>61701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87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78228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84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132079</xdr:rowOff>
    </xdr:from>
    <xdr:to>
      <xdr:col>85</xdr:col>
      <xdr:colOff>127000</xdr:colOff>
      <xdr:row>77</xdr:row>
      <xdr:rowOff>167407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33729"/>
          <a:ext cx="838200" cy="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132079</xdr:rowOff>
    </xdr:from>
    <xdr:to>
      <xdr:col>81</xdr:col>
      <xdr:colOff>50800</xdr:colOff>
      <xdr:row>78</xdr:row>
      <xdr:rowOff>46017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33729"/>
          <a:ext cx="889000" cy="8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46017</xdr:rowOff>
    </xdr:from>
    <xdr:to>
      <xdr:col>76</xdr:col>
      <xdr:colOff>114300</xdr:colOff>
      <xdr:row>78</xdr:row>
      <xdr:rowOff>89608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19117"/>
          <a:ext cx="889000" cy="4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89608</xdr:rowOff>
    </xdr:from>
    <xdr:to>
      <xdr:col>71</xdr:col>
      <xdr:colOff>177800</xdr:colOff>
      <xdr:row>78</xdr:row>
      <xdr:rowOff>108403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62708"/>
          <a:ext cx="8890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116607</xdr:rowOff>
    </xdr:from>
    <xdr:to>
      <xdr:col>85</xdr:col>
      <xdr:colOff>177800</xdr:colOff>
      <xdr:row>78</xdr:row>
      <xdr:rowOff>46757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139484</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81279</xdr:rowOff>
    </xdr:from>
    <xdr:to>
      <xdr:col>81</xdr:col>
      <xdr:colOff>101600</xdr:colOff>
      <xdr:row>78</xdr:row>
      <xdr:rowOff>11429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27956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5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166667</xdr:rowOff>
    </xdr:from>
    <xdr:to>
      <xdr:col>76</xdr:col>
      <xdr:colOff>165100</xdr:colOff>
      <xdr:row>78</xdr:row>
      <xdr:rowOff>96817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113344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38808</xdr:rowOff>
    </xdr:from>
    <xdr:to>
      <xdr:col>72</xdr:col>
      <xdr:colOff>38100</xdr:colOff>
      <xdr:row>78</xdr:row>
      <xdr:rowOff>140408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156935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57603</xdr:rowOff>
    </xdr:from>
    <xdr:to>
      <xdr:col>67</xdr:col>
      <xdr:colOff>101600</xdr:colOff>
      <xdr:row>78</xdr:row>
      <xdr:rowOff>159203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150330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22980</xdr:rowOff>
    </xdr:from>
    <xdr:to>
      <xdr:col>85</xdr:col>
      <xdr:colOff>127000</xdr:colOff>
      <xdr:row>98</xdr:row>
      <xdr:rowOff>47752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25080"/>
          <a:ext cx="838200" cy="2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47752</xdr:rowOff>
    </xdr:from>
    <xdr:to>
      <xdr:col>81</xdr:col>
      <xdr:colOff>50800</xdr:colOff>
      <xdr:row>98</xdr:row>
      <xdr:rowOff>66849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49852"/>
          <a:ext cx="889000"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66849</xdr:rowOff>
    </xdr:from>
    <xdr:to>
      <xdr:col>76</xdr:col>
      <xdr:colOff>114300</xdr:colOff>
      <xdr:row>98</xdr:row>
      <xdr:rowOff>83689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68949"/>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83027</xdr:rowOff>
    </xdr:from>
    <xdr:to>
      <xdr:col>71</xdr:col>
      <xdr:colOff>177800</xdr:colOff>
      <xdr:row>98</xdr:row>
      <xdr:rowOff>83689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85127"/>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143630</xdr:rowOff>
    </xdr:from>
    <xdr:to>
      <xdr:col>85</xdr:col>
      <xdr:colOff>177800</xdr:colOff>
      <xdr:row>98</xdr:row>
      <xdr:rowOff>73780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58557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168402</xdr:rowOff>
    </xdr:from>
    <xdr:to>
      <xdr:col>81</xdr:col>
      <xdr:colOff>101600</xdr:colOff>
      <xdr:row>98</xdr:row>
      <xdr:rowOff>98552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89679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16049</xdr:rowOff>
    </xdr:from>
    <xdr:to>
      <xdr:col>76</xdr:col>
      <xdr:colOff>165100</xdr:colOff>
      <xdr:row>98</xdr:row>
      <xdr:rowOff>117649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108776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9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32889</xdr:rowOff>
    </xdr:from>
    <xdr:to>
      <xdr:col>72</xdr:col>
      <xdr:colOff>38100</xdr:colOff>
      <xdr:row>98</xdr:row>
      <xdr:rowOff>134489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125616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32227</xdr:rowOff>
    </xdr:from>
    <xdr:to>
      <xdr:col>67</xdr:col>
      <xdr:colOff>101600</xdr:colOff>
      <xdr:row>98</xdr:row>
      <xdr:rowOff>133827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35763</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22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166751</xdr:rowOff>
    </xdr:from>
    <xdr:to>
      <xdr:col>102</xdr:col>
      <xdr:colOff>114300</xdr:colOff>
      <xdr:row>39</xdr:row>
      <xdr:rowOff>35763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81851"/>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156413</xdr:rowOff>
    </xdr:from>
    <xdr:to>
      <xdr:col>102</xdr:col>
      <xdr:colOff>165100</xdr:colOff>
      <xdr:row>39</xdr:row>
      <xdr:rowOff>86563</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115951</xdr:rowOff>
    </xdr:from>
    <xdr:to>
      <xdr:col>98</xdr:col>
      <xdr:colOff>38100</xdr:colOff>
      <xdr:row>39</xdr:row>
      <xdr:rowOff>46101</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62628</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農業基盤整備促進事業、被災地域農業復興総合支援事業、木質バイオマス施設等緊急整備事業等の復旧・復興事業により、農林水産業費は住民一人当たり</a:t>
          </a:r>
          <a:r>
            <a:rPr kumimoji="1" lang="en-US" altLang="ja-JP" sz="1300" baseline="0">
              <a:latin typeface="ＭＳ Ｐゴシック" panose="020B0600070205080204" pitchFamily="50" charset="-128"/>
              <a:ea typeface="ＭＳ Ｐゴシック" panose="020B0600070205080204" pitchFamily="50" charset="-128"/>
            </a:rPr>
            <a:t>820,073</a:t>
          </a:r>
          <a:r>
            <a:rPr kumimoji="1" lang="ja-JP" altLang="en-US" sz="1300" baseline="0">
              <a:latin typeface="ＭＳ Ｐゴシック" panose="020B0600070205080204" pitchFamily="50" charset="-128"/>
              <a:ea typeface="ＭＳ Ｐゴシック" panose="020B0600070205080204" pitchFamily="50" charset="-128"/>
            </a:rPr>
            <a:t>円と、類似団体平均を大きく上回っている。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また、総務費、土木費についても、それぞれ主に、帰還環境整備交付金基金元金積立て、村道舗装機能回復工事等の復旧・復興事業により、住民一人当たりのコストが類似団体平均を大きく上回っている。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本年度の実質収支は、収入を予定していた被災地域農業復興総合支援事業費（県補助金）が、令和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月福島県沖地震の影響で工事出来高が減少したことに伴って収入されなかったこと（</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に収入予定）等により、前年度から大幅に減少した。それに伴い、本年度実質収支から前年度実質収支を減じて算出される（実質）単年度収支は、前年度実質収支が東京電力損害賠償金の収入等により例年に比べ多額だったことも相まって、赤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しかしながら、単年度実質収支の赤字は、本年度実質収支が前年度実質収支を少しでも下回れば発生するものであり、さらに実質収支額は黒字で推移していることから、赤字だからと言ってすぐに問題となる性質のものでは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全ての会計について、黒字で推移している。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なお、本年度一般会計の黒字額の大幅な減少の要因は、前記「（</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）実質収支比率等に係る経年分析」のとおりである。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zoomScale="80" zoomScaleNormal="80" workbookViewId="0">
      <selection activeCell="AM6" sqref="AM6:AT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16672907</v>
      </c>
      <c r="BO4" s="488"/>
      <c r="BP4" s="488"/>
      <c r="BQ4" s="488"/>
      <c r="BR4" s="488"/>
      <c r="BS4" s="488"/>
      <c r="BT4" s="488"/>
      <c r="BU4" s="489"/>
      <c r="BV4" s="487">
        <v>17716102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2.4</v>
      </c>
      <c r="CU4" s="628"/>
      <c r="CV4" s="628"/>
      <c r="CW4" s="628"/>
      <c r="CX4" s="628"/>
      <c r="CY4" s="628"/>
      <c r="CZ4" s="628"/>
      <c r="DA4" s="629"/>
      <c r="DB4" s="627">
        <v>34.6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15791781</v>
      </c>
      <c r="BO5" s="459"/>
      <c r="BP5" s="459"/>
      <c r="BQ5" s="459"/>
      <c r="BR5" s="459"/>
      <c r="BS5" s="459"/>
      <c r="BT5" s="459"/>
      <c r="BU5" s="460"/>
      <c r="BV5" s="458">
        <v>16385175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71.7</v>
      </c>
      <c r="CU5" s="456"/>
      <c r="CV5" s="456"/>
      <c r="CW5" s="456"/>
      <c r="CX5" s="456"/>
      <c r="CY5" s="456"/>
      <c r="CZ5" s="456"/>
      <c r="DA5" s="457"/>
      <c r="DB5" s="455">
        <v>75</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881126</v>
      </c>
      <c r="BO6" s="459"/>
      <c r="BP6" s="459"/>
      <c r="BQ6" s="459"/>
      <c r="BR6" s="459"/>
      <c r="BS6" s="459"/>
      <c r="BT6" s="459"/>
      <c r="BU6" s="460"/>
      <c r="BV6" s="458">
        <v>1330927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74.400000000000006</v>
      </c>
      <c r="CU6" s="602"/>
      <c r="CV6" s="602"/>
      <c r="CW6" s="602"/>
      <c r="CX6" s="602"/>
      <c r="CY6" s="602"/>
      <c r="CZ6" s="602"/>
      <c r="DA6" s="603"/>
      <c r="DB6" s="601">
        <v>78.400000000000006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804037</v>
      </c>
      <c r="BO7" s="459"/>
      <c r="BP7" s="459"/>
      <c r="BQ7" s="459"/>
      <c r="BR7" s="459"/>
      <c r="BS7" s="459"/>
      <c r="BT7" s="459"/>
      <c r="BU7" s="460"/>
      <c r="BV7" s="458">
        <v>319551</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3148065</v>
      </c>
      <c r="CU7" s="459"/>
      <c r="CV7" s="459"/>
      <c r="CW7" s="459"/>
      <c r="CX7" s="459"/>
      <c r="CY7" s="459"/>
      <c r="CZ7" s="459"/>
      <c r="DA7" s="460"/>
      <c r="DB7" s="458">
        <v>2920178</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77089</v>
      </c>
      <c r="BO8" s="459"/>
      <c r="BP8" s="459"/>
      <c r="BQ8" s="459"/>
      <c r="BR8" s="459"/>
      <c r="BS8" s="459"/>
      <c r="BT8" s="459"/>
      <c r="BU8" s="460"/>
      <c r="BV8" s="458">
        <v>1011376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0.28000000000000003</v>
      </c>
      <c r="CU8" s="562"/>
      <c r="CV8" s="562"/>
      <c r="CW8" s="562"/>
      <c r="CX8" s="562"/>
      <c r="CY8" s="562"/>
      <c r="CZ8" s="562"/>
      <c r="DA8" s="563"/>
      <c r="DB8" s="561">
        <v>0.3</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1318</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-934287</v>
      </c>
      <c r="BO9" s="459"/>
      <c r="BP9" s="459"/>
      <c r="BQ9" s="459"/>
      <c r="BR9" s="459"/>
      <c r="BS9" s="459"/>
      <c r="BT9" s="459"/>
      <c r="BU9" s="460"/>
      <c r="BV9" s="458">
        <v>246838</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9.1</v>
      </c>
      <c r="CU9" s="456"/>
      <c r="CV9" s="456"/>
      <c r="CW9" s="456"/>
      <c r="CX9" s="456"/>
      <c r="CY9" s="456"/>
      <c r="CZ9" s="456"/>
      <c r="DA9" s="457"/>
      <c r="DB9" s="455">
        <v>8.8000000000000007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41</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447</v>
      </c>
      <c r="BO10" s="459"/>
      <c r="BP10" s="459"/>
      <c r="BQ10" s="459"/>
      <c r="BR10" s="459"/>
      <c r="BS10" s="459"/>
      <c r="BT10" s="459"/>
      <c r="BU10" s="460"/>
      <c r="BV10" s="458">
        <v>200412</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4996</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4947</v>
      </c>
      <c r="S13" s="546"/>
      <c r="T13" s="546"/>
      <c r="U13" s="546"/>
      <c r="V13" s="547"/>
      <c r="W13" s="548" t="s">
        <v>140</v>
      </c>
      <c r="X13" s="444"/>
      <c r="Y13" s="444"/>
      <c r="Z13" s="444"/>
      <c r="AA13" s="444"/>
      <c r="AB13" s="445"/>
      <c r="AC13" s="411">
        <v>122</v>
      </c>
      <c r="AD13" s="412"/>
      <c r="AE13" s="412"/>
      <c r="AF13" s="412"/>
      <c r="AG13" s="413"/>
      <c r="AH13" s="411" t="s">
        <v>141</v>
      </c>
      <c r="AI13" s="412"/>
      <c r="AJ13" s="412"/>
      <c r="AK13" s="412"/>
      <c r="AL13" s="471"/>
      <c r="AM13" s="515" t="s">
        <v>142</v>
      </c>
      <c r="AN13" s="415"/>
      <c r="AO13" s="415"/>
      <c r="AP13" s="415"/>
      <c r="AQ13" s="415"/>
      <c r="AR13" s="415"/>
      <c r="AS13" s="415"/>
      <c r="AT13" s="416"/>
      <c r="AU13" s="516" t="s">
        <v>135</v>
      </c>
      <c r="AV13" s="517"/>
      <c r="AW13" s="517"/>
      <c r="AX13" s="517"/>
      <c r="AY13" s="472" t="s">
        <v>143</v>
      </c>
      <c r="AZ13" s="473"/>
      <c r="BA13" s="473"/>
      <c r="BB13" s="473"/>
      <c r="BC13" s="473"/>
      <c r="BD13" s="473"/>
      <c r="BE13" s="473"/>
      <c r="BF13" s="473"/>
      <c r="BG13" s="473"/>
      <c r="BH13" s="473"/>
      <c r="BI13" s="473"/>
      <c r="BJ13" s="473"/>
      <c r="BK13" s="473"/>
      <c r="BL13" s="473"/>
      <c r="BM13" s="474"/>
      <c r="BN13" s="458">
        <v>-933840</v>
      </c>
      <c r="BO13" s="459"/>
      <c r="BP13" s="459"/>
      <c r="BQ13" s="459"/>
      <c r="BR13" s="459"/>
      <c r="BS13" s="459"/>
      <c r="BT13" s="459"/>
      <c r="BU13" s="460"/>
      <c r="BV13" s="458">
        <v>447250</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6.4</v>
      </c>
      <c r="CU13" s="456"/>
      <c r="CV13" s="456"/>
      <c r="CW13" s="456"/>
      <c r="CX13" s="456"/>
      <c r="CY13" s="456"/>
      <c r="CZ13" s="456"/>
      <c r="DA13" s="457"/>
      <c r="DB13" s="455">
        <v>6.1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145</v>
      </c>
      <c r="M14" s="585"/>
      <c r="N14" s="585"/>
      <c r="O14" s="585"/>
      <c r="P14" s="585"/>
      <c r="Q14" s="586"/>
      <c r="R14" s="545">
        <v>5246</v>
      </c>
      <c r="S14" s="546"/>
      <c r="T14" s="546"/>
      <c r="U14" s="546"/>
      <c r="V14" s="547"/>
      <c r="W14" s="549"/>
      <c r="X14" s="447"/>
      <c r="Y14" s="447"/>
      <c r="Z14" s="447"/>
      <c r="AA14" s="447"/>
      <c r="AB14" s="448"/>
      <c r="AC14" s="538">
        <v>26.2</v>
      </c>
      <c r="AD14" s="539"/>
      <c r="AE14" s="539"/>
      <c r="AF14" s="539"/>
      <c r="AG14" s="540"/>
      <c r="AH14" s="538" t="s">
        <v>128</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t="s">
        <v>141</v>
      </c>
      <c r="CU14" s="556"/>
      <c r="CV14" s="556"/>
      <c r="CW14" s="556"/>
      <c r="CX14" s="556"/>
      <c r="CY14" s="556"/>
      <c r="CZ14" s="556"/>
      <c r="DA14" s="557"/>
      <c r="DB14" s="555" t="s">
        <v>147</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148</v>
      </c>
      <c r="N15" s="543"/>
      <c r="O15" s="543"/>
      <c r="P15" s="543"/>
      <c r="Q15" s="544"/>
      <c r="R15" s="545">
        <v>5198</v>
      </c>
      <c r="S15" s="546"/>
      <c r="T15" s="546"/>
      <c r="U15" s="546"/>
      <c r="V15" s="547"/>
      <c r="W15" s="548" t="s">
        <v>149</v>
      </c>
      <c r="X15" s="444"/>
      <c r="Y15" s="444"/>
      <c r="Z15" s="444"/>
      <c r="AA15" s="444"/>
      <c r="AB15" s="445"/>
      <c r="AC15" s="411">
        <v>157</v>
      </c>
      <c r="AD15" s="412"/>
      <c r="AE15" s="412"/>
      <c r="AF15" s="412"/>
      <c r="AG15" s="413"/>
      <c r="AH15" s="411" t="s">
        <v>141</v>
      </c>
      <c r="AI15" s="412"/>
      <c r="AJ15" s="412"/>
      <c r="AK15" s="412"/>
      <c r="AL15" s="471"/>
      <c r="AM15" s="515"/>
      <c r="AN15" s="415"/>
      <c r="AO15" s="415"/>
      <c r="AP15" s="415"/>
      <c r="AQ15" s="415"/>
      <c r="AR15" s="415"/>
      <c r="AS15" s="415"/>
      <c r="AT15" s="416"/>
      <c r="AU15" s="516"/>
      <c r="AV15" s="517"/>
      <c r="AW15" s="517"/>
      <c r="AX15" s="517"/>
      <c r="AY15" s="484" t="s">
        <v>150</v>
      </c>
      <c r="AZ15" s="485"/>
      <c r="BA15" s="485"/>
      <c r="BB15" s="485"/>
      <c r="BC15" s="485"/>
      <c r="BD15" s="485"/>
      <c r="BE15" s="485"/>
      <c r="BF15" s="485"/>
      <c r="BG15" s="485"/>
      <c r="BH15" s="485"/>
      <c r="BI15" s="485"/>
      <c r="BJ15" s="485"/>
      <c r="BK15" s="485"/>
      <c r="BL15" s="485"/>
      <c r="BM15" s="486"/>
      <c r="BN15" s="487">
        <v>725390</v>
      </c>
      <c r="BO15" s="488"/>
      <c r="BP15" s="488"/>
      <c r="BQ15" s="488"/>
      <c r="BR15" s="488"/>
      <c r="BS15" s="488"/>
      <c r="BT15" s="488"/>
      <c r="BU15" s="489"/>
      <c r="BV15" s="487">
        <v>770595</v>
      </c>
      <c r="BW15" s="488"/>
      <c r="BX15" s="488"/>
      <c r="BY15" s="488"/>
      <c r="BZ15" s="488"/>
      <c r="CA15" s="488"/>
      <c r="CB15" s="488"/>
      <c r="CC15" s="489"/>
      <c r="CD15" s="558" t="s">
        <v>151</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152</v>
      </c>
      <c r="M16" s="533"/>
      <c r="N16" s="533"/>
      <c r="O16" s="533"/>
      <c r="P16" s="533"/>
      <c r="Q16" s="534"/>
      <c r="R16" s="535" t="s">
        <v>153</v>
      </c>
      <c r="S16" s="536"/>
      <c r="T16" s="536"/>
      <c r="U16" s="536"/>
      <c r="V16" s="537"/>
      <c r="W16" s="549"/>
      <c r="X16" s="447"/>
      <c r="Y16" s="447"/>
      <c r="Z16" s="447"/>
      <c r="AA16" s="447"/>
      <c r="AB16" s="448"/>
      <c r="AC16" s="538">
        <v>33.799999999999997</v>
      </c>
      <c r="AD16" s="539"/>
      <c r="AE16" s="539"/>
      <c r="AF16" s="539"/>
      <c r="AG16" s="540"/>
      <c r="AH16" s="538" t="s">
        <v>138</v>
      </c>
      <c r="AI16" s="539"/>
      <c r="AJ16" s="539"/>
      <c r="AK16" s="539"/>
      <c r="AL16" s="541"/>
      <c r="AM16" s="515"/>
      <c r="AN16" s="415"/>
      <c r="AO16" s="415"/>
      <c r="AP16" s="415"/>
      <c r="AQ16" s="415"/>
      <c r="AR16" s="415"/>
      <c r="AS16" s="415"/>
      <c r="AT16" s="416"/>
      <c r="AU16" s="516"/>
      <c r="AV16" s="517"/>
      <c r="AW16" s="517"/>
      <c r="AX16" s="517"/>
      <c r="AY16" s="472" t="s">
        <v>154</v>
      </c>
      <c r="AZ16" s="473"/>
      <c r="BA16" s="473"/>
      <c r="BB16" s="473"/>
      <c r="BC16" s="473"/>
      <c r="BD16" s="473"/>
      <c r="BE16" s="473"/>
      <c r="BF16" s="473"/>
      <c r="BG16" s="473"/>
      <c r="BH16" s="473"/>
      <c r="BI16" s="473"/>
      <c r="BJ16" s="473"/>
      <c r="BK16" s="473"/>
      <c r="BL16" s="473"/>
      <c r="BM16" s="474"/>
      <c r="BN16" s="458">
        <v>2847658</v>
      </c>
      <c r="BO16" s="459"/>
      <c r="BP16" s="459"/>
      <c r="BQ16" s="459"/>
      <c r="BR16" s="459"/>
      <c r="BS16" s="459"/>
      <c r="BT16" s="459"/>
      <c r="BU16" s="460"/>
      <c r="BV16" s="458">
        <v>2640049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155</v>
      </c>
      <c r="N17" s="552"/>
      <c r="O17" s="552"/>
      <c r="P17" s="552"/>
      <c r="Q17" s="553"/>
      <c r="R17" s="535" t="s">
        <v>156</v>
      </c>
      <c r="S17" s="536"/>
      <c r="T17" s="536"/>
      <c r="U17" s="536"/>
      <c r="V17" s="537"/>
      <c r="W17" s="548" t="s">
        <v>157</v>
      </c>
      <c r="X17" s="444"/>
      <c r="Y17" s="444"/>
      <c r="Z17" s="444"/>
      <c r="AA17" s="444"/>
      <c r="AB17" s="445"/>
      <c r="AC17" s="411">
        <v>186</v>
      </c>
      <c r="AD17" s="412"/>
      <c r="AE17" s="412"/>
      <c r="AF17" s="412"/>
      <c r="AG17" s="413"/>
      <c r="AH17" s="411" t="s">
        <v>138</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901989</v>
      </c>
      <c r="BO17" s="459"/>
      <c r="BP17" s="459"/>
      <c r="BQ17" s="459"/>
      <c r="BR17" s="459"/>
      <c r="BS17" s="459"/>
      <c r="BT17" s="459"/>
      <c r="BU17" s="460"/>
      <c r="BV17" s="458">
        <v>961596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159</v>
      </c>
      <c r="C18" s="509"/>
      <c r="D18" s="509"/>
      <c r="E18" s="510"/>
      <c r="F18" s="510"/>
      <c r="G18" s="510"/>
      <c r="H18" s="510"/>
      <c r="I18" s="510"/>
      <c r="J18" s="510"/>
      <c r="K18" s="510"/>
      <c r="L18" s="511">
        <v>230.13</v>
      </c>
      <c r="M18" s="511"/>
      <c r="N18" s="511"/>
      <c r="O18" s="511"/>
      <c r="P18" s="511"/>
      <c r="Q18" s="511"/>
      <c r="R18" s="512"/>
      <c r="S18" s="512"/>
      <c r="T18" s="512"/>
      <c r="U18" s="512"/>
      <c r="V18" s="513"/>
      <c r="W18" s="529"/>
      <c r="X18" s="530"/>
      <c r="Y18" s="530"/>
      <c r="Z18" s="530"/>
      <c r="AA18" s="530"/>
      <c r="AB18" s="554"/>
      <c r="AC18" s="428">
        <v>40</v>
      </c>
      <c r="AD18" s="429"/>
      <c r="AE18" s="429"/>
      <c r="AF18" s="429"/>
      <c r="AG18" s="514"/>
      <c r="AH18" s="428" t="s">
        <v>128</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2197459</v>
      </c>
      <c r="BO18" s="459"/>
      <c r="BP18" s="459"/>
      <c r="BQ18" s="459"/>
      <c r="BR18" s="459"/>
      <c r="BS18" s="459"/>
      <c r="BT18" s="459"/>
      <c r="BU18" s="460"/>
      <c r="BV18" s="458">
        <v>2069452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161</v>
      </c>
      <c r="C19" s="509"/>
      <c r="D19" s="509"/>
      <c r="E19" s="510"/>
      <c r="F19" s="510"/>
      <c r="G19" s="510"/>
      <c r="H19" s="510"/>
      <c r="I19" s="510"/>
      <c r="J19" s="510"/>
      <c r="K19" s="510"/>
      <c r="L19" s="518">
        <v>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5530877</v>
      </c>
      <c r="BO19" s="459"/>
      <c r="BP19" s="459"/>
      <c r="BQ19" s="459"/>
      <c r="BR19" s="459"/>
      <c r="BS19" s="459"/>
      <c r="BT19" s="459"/>
      <c r="BU19" s="460"/>
      <c r="BV19" s="458">
        <v>5261441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163</v>
      </c>
      <c r="C20" s="509"/>
      <c r="D20" s="509"/>
      <c r="E20" s="510"/>
      <c r="F20" s="510"/>
      <c r="G20" s="510"/>
      <c r="H20" s="510"/>
      <c r="I20" s="510"/>
      <c r="J20" s="510"/>
      <c r="K20" s="510"/>
      <c r="L20" s="518">
        <v>627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3140704</v>
      </c>
      <c r="BO22" s="488"/>
      <c r="BP22" s="488"/>
      <c r="BQ22" s="488"/>
      <c r="BR22" s="488"/>
      <c r="BS22" s="488"/>
      <c r="BT22" s="488"/>
      <c r="BU22" s="489"/>
      <c r="BV22" s="487">
        <v>3415129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3059773</v>
      </c>
      <c r="BO23" s="459"/>
      <c r="BP23" s="459"/>
      <c r="BQ23" s="459"/>
      <c r="BR23" s="459"/>
      <c r="BS23" s="459"/>
      <c r="BT23" s="459"/>
      <c r="BU23" s="460"/>
      <c r="BV23" s="458">
        <v>3324460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173</v>
      </c>
      <c r="F24" s="415"/>
      <c r="G24" s="415"/>
      <c r="H24" s="415"/>
      <c r="I24" s="415"/>
      <c r="J24" s="415"/>
      <c r="K24" s="416"/>
      <c r="L24" s="411">
        <v>1</v>
      </c>
      <c r="M24" s="412"/>
      <c r="N24" s="412"/>
      <c r="O24" s="412"/>
      <c r="P24" s="413"/>
      <c r="Q24" s="411">
        <v>8050</v>
      </c>
      <c r="R24" s="412"/>
      <c r="S24" s="412"/>
      <c r="T24" s="412"/>
      <c r="U24" s="412"/>
      <c r="V24" s="413"/>
      <c r="W24" s="501"/>
      <c r="X24" s="438"/>
      <c r="Y24" s="439"/>
      <c r="Z24" s="414" t="s">
        <v>174</v>
      </c>
      <c r="AA24" s="415"/>
      <c r="AB24" s="415"/>
      <c r="AC24" s="415"/>
      <c r="AD24" s="415"/>
      <c r="AE24" s="415"/>
      <c r="AF24" s="415"/>
      <c r="AG24" s="416"/>
      <c r="AH24" s="411">
        <v>61</v>
      </c>
      <c r="AI24" s="412"/>
      <c r="AJ24" s="412"/>
      <c r="AK24" s="412"/>
      <c r="AL24" s="413"/>
      <c r="AM24" s="411">
        <v>191052</v>
      </c>
      <c r="AN24" s="412"/>
      <c r="AO24" s="412"/>
      <c r="AP24" s="412"/>
      <c r="AQ24" s="412"/>
      <c r="AR24" s="413"/>
      <c r="AS24" s="411">
        <v>3132</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1580666</v>
      </c>
      <c r="BO24" s="459"/>
      <c r="BP24" s="459"/>
      <c r="BQ24" s="459"/>
      <c r="BR24" s="459"/>
      <c r="BS24" s="459"/>
      <c r="BT24" s="459"/>
      <c r="BU24" s="460"/>
      <c r="BV24" s="458">
        <v>1794899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176</v>
      </c>
      <c r="F25" s="415"/>
      <c r="G25" s="415"/>
      <c r="H25" s="415"/>
      <c r="I25" s="415"/>
      <c r="J25" s="415"/>
      <c r="K25" s="416"/>
      <c r="L25" s="411">
        <v>1</v>
      </c>
      <c r="M25" s="412"/>
      <c r="N25" s="412"/>
      <c r="O25" s="412"/>
      <c r="P25" s="413"/>
      <c r="Q25" s="411">
        <v>6500</v>
      </c>
      <c r="R25" s="412"/>
      <c r="S25" s="412"/>
      <c r="T25" s="412"/>
      <c r="U25" s="412"/>
      <c r="V25" s="413"/>
      <c r="W25" s="501"/>
      <c r="X25" s="438"/>
      <c r="Y25" s="439"/>
      <c r="Z25" s="414" t="s">
        <v>177</v>
      </c>
      <c r="AA25" s="415"/>
      <c r="AB25" s="415"/>
      <c r="AC25" s="415"/>
      <c r="AD25" s="415"/>
      <c r="AE25" s="415"/>
      <c r="AF25" s="415"/>
      <c r="AG25" s="416"/>
      <c r="AH25" s="411" t="s">
        <v>141</v>
      </c>
      <c r="AI25" s="412"/>
      <c r="AJ25" s="412"/>
      <c r="AK25" s="412"/>
      <c r="AL25" s="413"/>
      <c r="AM25" s="411" t="s">
        <v>128</v>
      </c>
      <c r="AN25" s="412"/>
      <c r="AO25" s="412"/>
      <c r="AP25" s="412"/>
      <c r="AQ25" s="412"/>
      <c r="AR25" s="413"/>
      <c r="AS25" s="411" t="s">
        <v>141</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t="s">
        <v>141</v>
      </c>
      <c r="BO25" s="488"/>
      <c r="BP25" s="488"/>
      <c r="BQ25" s="488"/>
      <c r="BR25" s="488"/>
      <c r="BS25" s="488"/>
      <c r="BT25" s="488"/>
      <c r="BU25" s="489"/>
      <c r="BV25" s="487" t="s">
        <v>128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179</v>
      </c>
      <c r="F26" s="415"/>
      <c r="G26" s="415"/>
      <c r="H26" s="415"/>
      <c r="I26" s="415"/>
      <c r="J26" s="415"/>
      <c r="K26" s="416"/>
      <c r="L26" s="411">
        <v>1</v>
      </c>
      <c r="M26" s="412"/>
      <c r="N26" s="412"/>
      <c r="O26" s="412"/>
      <c r="P26" s="413"/>
      <c r="Q26" s="411">
        <v>6200</v>
      </c>
      <c r="R26" s="412"/>
      <c r="S26" s="412"/>
      <c r="T26" s="412"/>
      <c r="U26" s="412"/>
      <c r="V26" s="413"/>
      <c r="W26" s="501"/>
      <c r="X26" s="438"/>
      <c r="Y26" s="439"/>
      <c r="Z26" s="414" t="s">
        <v>180</v>
      </c>
      <c r="AA26" s="469"/>
      <c r="AB26" s="469"/>
      <c r="AC26" s="469"/>
      <c r="AD26" s="469"/>
      <c r="AE26" s="469"/>
      <c r="AF26" s="469"/>
      <c r="AG26" s="470"/>
      <c r="AH26" s="411" t="s">
        <v>128</v>
      </c>
      <c r="AI26" s="412"/>
      <c r="AJ26" s="412"/>
      <c r="AK26" s="412"/>
      <c r="AL26" s="413"/>
      <c r="AM26" s="411" t="s">
        <v>141</v>
      </c>
      <c r="AN26" s="412"/>
      <c r="AO26" s="412"/>
      <c r="AP26" s="412"/>
      <c r="AQ26" s="412"/>
      <c r="AR26" s="413"/>
      <c r="AS26" s="411" t="s">
        <v>141</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141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182</v>
      </c>
      <c r="F27" s="415"/>
      <c r="G27" s="415"/>
      <c r="H27" s="415"/>
      <c r="I27" s="415"/>
      <c r="J27" s="415"/>
      <c r="K27" s="416"/>
      <c r="L27" s="411">
        <v>1</v>
      </c>
      <c r="M27" s="412"/>
      <c r="N27" s="412"/>
      <c r="O27" s="412"/>
      <c r="P27" s="413"/>
      <c r="Q27" s="411">
        <v>3000</v>
      </c>
      <c r="R27" s="412"/>
      <c r="S27" s="412"/>
      <c r="T27" s="412"/>
      <c r="U27" s="412"/>
      <c r="V27" s="413"/>
      <c r="W27" s="501"/>
      <c r="X27" s="438"/>
      <c r="Y27" s="439"/>
      <c r="Z27" s="414" t="s">
        <v>183</v>
      </c>
      <c r="AA27" s="415"/>
      <c r="AB27" s="415"/>
      <c r="AC27" s="415"/>
      <c r="AD27" s="415"/>
      <c r="AE27" s="415"/>
      <c r="AF27" s="415"/>
      <c r="AG27" s="416"/>
      <c r="AH27" s="411">
        <v>3</v>
      </c>
      <c r="AI27" s="412"/>
      <c r="AJ27" s="412"/>
      <c r="AK27" s="412"/>
      <c r="AL27" s="413"/>
      <c r="AM27" s="411">
        <v>9873</v>
      </c>
      <c r="AN27" s="412"/>
      <c r="AO27" s="412"/>
      <c r="AP27" s="412"/>
      <c r="AQ27" s="412"/>
      <c r="AR27" s="413"/>
      <c r="AS27" s="411">
        <v>3291</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v>477024</v>
      </c>
      <c r="BO27" s="493"/>
      <c r="BP27" s="493"/>
      <c r="BQ27" s="493"/>
      <c r="BR27" s="493"/>
      <c r="BS27" s="493"/>
      <c r="BT27" s="493"/>
      <c r="BU27" s="494"/>
      <c r="BV27" s="492">
        <v>476995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185</v>
      </c>
      <c r="F28" s="415"/>
      <c r="G28" s="415"/>
      <c r="H28" s="415"/>
      <c r="I28" s="415"/>
      <c r="J28" s="415"/>
      <c r="K28" s="416"/>
      <c r="L28" s="411">
        <v>1</v>
      </c>
      <c r="M28" s="412"/>
      <c r="N28" s="412"/>
      <c r="O28" s="412"/>
      <c r="P28" s="413"/>
      <c r="Q28" s="411">
        <v>2510</v>
      </c>
      <c r="R28" s="412"/>
      <c r="S28" s="412"/>
      <c r="T28" s="412"/>
      <c r="U28" s="412"/>
      <c r="V28" s="413"/>
      <c r="W28" s="501"/>
      <c r="X28" s="438"/>
      <c r="Y28" s="439"/>
      <c r="Z28" s="414" t="s">
        <v>186</v>
      </c>
      <c r="AA28" s="415"/>
      <c r="AB28" s="415"/>
      <c r="AC28" s="415"/>
      <c r="AD28" s="415"/>
      <c r="AE28" s="415"/>
      <c r="AF28" s="415"/>
      <c r="AG28" s="416"/>
      <c r="AH28" s="411" t="s">
        <v>141</v>
      </c>
      <c r="AI28" s="412"/>
      <c r="AJ28" s="412"/>
      <c r="AK28" s="412"/>
      <c r="AL28" s="413"/>
      <c r="AM28" s="411" t="s">
        <v>141</v>
      </c>
      <c r="AN28" s="412"/>
      <c r="AO28" s="412"/>
      <c r="AP28" s="412"/>
      <c r="AQ28" s="412"/>
      <c r="AR28" s="413"/>
      <c r="AS28" s="411" t="s">
        <v>141</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2993497</v>
      </c>
      <c r="BO28" s="488"/>
      <c r="BP28" s="488"/>
      <c r="BQ28" s="488"/>
      <c r="BR28" s="488"/>
      <c r="BS28" s="488"/>
      <c r="BT28" s="488"/>
      <c r="BU28" s="489"/>
      <c r="BV28" s="487">
        <v>2443050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188</v>
      </c>
      <c r="F29" s="415"/>
      <c r="G29" s="415"/>
      <c r="H29" s="415"/>
      <c r="I29" s="415"/>
      <c r="J29" s="415"/>
      <c r="K29" s="416"/>
      <c r="L29" s="411">
        <v>9</v>
      </c>
      <c r="M29" s="412"/>
      <c r="N29" s="412"/>
      <c r="O29" s="412"/>
      <c r="P29" s="413"/>
      <c r="Q29" s="411">
        <v>2350</v>
      </c>
      <c r="R29" s="412"/>
      <c r="S29" s="412"/>
      <c r="T29" s="412"/>
      <c r="U29" s="412"/>
      <c r="V29" s="413"/>
      <c r="W29" s="502"/>
      <c r="X29" s="503"/>
      <c r="Y29" s="504"/>
      <c r="Z29" s="414" t="s">
        <v>189</v>
      </c>
      <c r="AA29" s="415"/>
      <c r="AB29" s="415"/>
      <c r="AC29" s="415"/>
      <c r="AD29" s="415"/>
      <c r="AE29" s="415"/>
      <c r="AF29" s="415"/>
      <c r="AG29" s="416"/>
      <c r="AH29" s="411">
        <v>64</v>
      </c>
      <c r="AI29" s="412"/>
      <c r="AJ29" s="412"/>
      <c r="AK29" s="412"/>
      <c r="AL29" s="413"/>
      <c r="AM29" s="411">
        <v>200925</v>
      </c>
      <c r="AN29" s="412"/>
      <c r="AO29" s="412"/>
      <c r="AP29" s="412"/>
      <c r="AQ29" s="412"/>
      <c r="AR29" s="413"/>
      <c r="AS29" s="411">
        <v>3139</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540904</v>
      </c>
      <c r="BO29" s="459"/>
      <c r="BP29" s="459"/>
      <c r="BQ29" s="459"/>
      <c r="BR29" s="459"/>
      <c r="BS29" s="459"/>
      <c r="BT29" s="459"/>
      <c r="BU29" s="460"/>
      <c r="BV29" s="458">
        <v>537328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99.6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9943794</v>
      </c>
      <c r="BO30" s="493"/>
      <c r="BP30" s="493"/>
      <c r="BQ30" s="493"/>
      <c r="BR30" s="493"/>
      <c r="BS30" s="493"/>
      <c r="BT30" s="493"/>
      <c r="BU30" s="494"/>
      <c r="BV30" s="492">
        <v>5844827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199</v>
      </c>
      <c r="X33" s="409"/>
      <c r="Y33" s="409"/>
      <c r="Z33" s="409"/>
      <c r="AA33" s="409"/>
      <c r="AB33" s="409"/>
      <c r="AC33" s="409"/>
      <c r="AD33" s="409"/>
      <c r="AE33" s="409"/>
      <c r="AF33" s="409"/>
      <c r="AG33" s="409"/>
      <c r="AH33" s="409"/>
      <c r="AI33" s="409"/>
      <c r="AJ33" s="409"/>
      <c r="AK33" s="409"/>
      <c r="AL33" s="203"/>
      <c r="AM33" s="410" t="s">
        <v>198</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198</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国民健康保険事業（事業勘定）</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簡易水道特別会計</v>
      </c>
      <c r="BH34" s="407"/>
      <c r="BI34" s="407"/>
      <c r="BJ34" s="407"/>
      <c r="BK34" s="407"/>
      <c r="BL34" s="407"/>
      <c r="BM34" s="407"/>
      <c r="BN34" s="407"/>
      <c r="BO34" s="407"/>
      <c r="BP34" s="407"/>
      <c r="BQ34" s="407"/>
      <c r="BR34" s="407"/>
      <c r="BS34" s="407"/>
      <c r="BT34" s="407"/>
      <c r="BU34" s="407"/>
      <c r="BV34" s="178"/>
      <c r="BW34" s="406">
        <f>IF(BY34="","",MAX(C34:D43,U34:V43,AM34:AN43,BE34:BF43)+1)</f>
        <v>8</v>
      </c>
      <c r="BX34" s="406"/>
      <c r="BY34" s="407" t="str">
        <f>IF('各会計、関係団体の財政状況及び健全化判断比率'!B68="","",'各会計、関係団体の財政状況及び健全化判断比率'!B68)</f>
        <v>相馬地方広域市町村圏組合一般会計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（財）飯舘村振興公社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介護保険事業（事業勘定）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農業集落排水特別会計</v>
      </c>
      <c r="BH35" s="407"/>
      <c r="BI35" s="407"/>
      <c r="BJ35" s="407"/>
      <c r="BK35" s="407"/>
      <c r="BL35" s="407"/>
      <c r="BM35" s="407"/>
      <c r="BN35" s="407"/>
      <c r="BO35" s="407"/>
      <c r="BP35" s="407"/>
      <c r="BQ35" s="407"/>
      <c r="BR35" s="407"/>
      <c r="BS35" s="407"/>
      <c r="BT35" s="407"/>
      <c r="BU35" s="407"/>
      <c r="BV35" s="178"/>
      <c r="BW35" s="406">
        <f t="shared" ref="BW35:BW43" si="2">IF(BY35="","",BW34+1)</f>
        <v>9</v>
      </c>
      <c r="BX35" s="406"/>
      <c r="BY35" s="407" t="str">
        <f>IF('各会計、関係団体の財政状況及び健全化判断比率'!B69="","",'各会計、関係団体の財政状況及び健全化判断比率'!B69)</f>
        <v>相馬地方広域市町村圏組合看護専門学校特別会計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いいたてまでいな再エネ発電（株）</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介護保険事業（介護サービス）</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10</v>
      </c>
      <c r="BX36" s="406"/>
      <c r="BY36" s="407" t="str">
        <f>IF('各会計、関係団体の財政状況及び健全化判断比率'!B70="","",'各会計、関係団体の財政状況及び健全化判断比率'!B70)</f>
        <v>福島県市町村総合事務組合一般会計</v>
      </c>
      <c r="BZ36" s="407"/>
      <c r="CA36" s="407"/>
      <c r="CB36" s="407"/>
      <c r="CC36" s="407"/>
      <c r="CD36" s="407"/>
      <c r="CE36" s="407"/>
      <c r="CF36" s="407"/>
      <c r="CG36" s="407"/>
      <c r="CH36" s="407"/>
      <c r="CI36" s="407"/>
      <c r="CJ36" s="407"/>
      <c r="CK36" s="407"/>
      <c r="CL36" s="407"/>
      <c r="CM36" s="407"/>
      <c r="CN36" s="178"/>
      <c r="CO36" s="406">
        <f t="shared" si="3"/>
        <v>19</v>
      </c>
      <c r="CP36" s="406"/>
      <c r="CQ36" s="407" t="str">
        <f>IF('各会計、関係団体の財政状況及び健全化判断比率'!BS9="","",'各会計、関係団体の財政状況及び健全化判断比率'!BS9)</f>
        <v>いいたてまでいな復興（株）</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後期高齢者医療事業</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11</v>
      </c>
      <c r="BX37" s="406"/>
      <c r="BY37" s="407" t="str">
        <f>IF('各会計、関係団体の財政状況及び健全化判断比率'!B71="","",'各会計、関係団体の財政状況及び健全化判断比率'!B71)</f>
        <v>福島県市町村総合事務組合消防補償等特別会計</v>
      </c>
      <c r="BZ37" s="407"/>
      <c r="CA37" s="407"/>
      <c r="CB37" s="407"/>
      <c r="CC37" s="407"/>
      <c r="CD37" s="407"/>
      <c r="CE37" s="407"/>
      <c r="CF37" s="407"/>
      <c r="CG37" s="407"/>
      <c r="CH37" s="407"/>
      <c r="CI37" s="407"/>
      <c r="CJ37" s="407"/>
      <c r="CK37" s="407"/>
      <c r="CL37" s="407"/>
      <c r="CM37" s="407"/>
      <c r="CN37" s="178"/>
      <c r="CO37" s="406">
        <f t="shared" si="3"/>
        <v>20</v>
      </c>
      <c r="CP37" s="406"/>
      <c r="CQ37" s="407" t="str">
        <f>IF('各会計、関係団体の財政状況及び健全化判断比率'!BS10="","",'各会計、関係団体の財政状況及び健全化判断比率'!BS10)</f>
        <v>（株）までいガーデンビレッジいいたて</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12</v>
      </c>
      <c r="BX38" s="406"/>
      <c r="BY38" s="407" t="str">
        <f>IF('各会計、関係団体の財政状況及び健全化判断比率'!B72="","",'各会計、関係団体の財政状況及び健全化判断比率'!B72)</f>
        <v>福島県市町村総合事務組合消防賞じゅつ金特別会計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13</v>
      </c>
      <c r="BX39" s="406"/>
      <c r="BY39" s="407" t="str">
        <f>IF('各会計、関係団体の財政状況及び健全化判断比率'!B73="","",'各会計、関係団体の財政状況及び健全化判断比率'!B73)</f>
        <v>福島県市町村総合事務組合非常勤職員公務災害補償特別会計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14</v>
      </c>
      <c r="BX40" s="406"/>
      <c r="BY40" s="407" t="str">
        <f>IF('各会計、関係団体の財政状況及び健全化判断比率'!B74="","",'各会計、関係団体の財政状況及び健全化判断比率'!B74)</f>
        <v>福島県市町村総合事務組合自治会館管理特別会計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15</v>
      </c>
      <c r="BX41" s="406"/>
      <c r="BY41" s="407" t="str">
        <f>IF('各会計、関係団体の財政状況及び健全化判断比率'!B75="","",'各会計、関係団体の財政状況及び健全化判断比率'!B75)</f>
        <v>福島県後期高齢者医療広域連合一般会計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16</v>
      </c>
      <c r="BX42" s="406"/>
      <c r="BY42" s="407" t="str">
        <f>IF('各会計、関係団体の財政状況及び健全化判断比率'!B76="","",'各会計、関係団体の財政状況及び健全化判断比率'!B76)</f>
        <v>福島県後期高齢者医療広域連合後期高齢者医療特別会計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621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497</v>
      </c>
      <c r="G33" s="29" t="s">
        <v>498</v>
      </c>
      <c r="H33" s="29" t="s">
        <v>499</v>
      </c>
      <c r="I33" s="29" t="s">
        <v>500</v>
      </c>
      <c r="J33" s="30" t="s">
        <v>501</v>
      </c>
      <c r="K33" s="22"/>
      <c r="L33" s="22"/>
      <c r="M33" s="22"/>
      <c r="N33" s="22"/>
      <c r="O33" s="22"/>
      <c r="P33" s="22"/>
    </row>
    <row r="34" spans="1:16" ht="39" customHeight="1" x14ac:dyDescent="0.15">
      <c r="A34" s="22"/>
      <c r="B34" s="31"/>
      <c r="C34" s="1215" t="s">
        <v>504</v>
      </c>
      <c r="D34" s="1215"/>
      <c r="E34" s="1216"/>
      <c r="F34" s="32">
        <v>2.34</v>
      </c>
      <c r="G34" s="33">
        <v>2.97</v>
      </c>
      <c r="H34" s="33">
        <v>4.5</v>
      </c>
      <c r="I34" s="33">
        <v>2.38</v>
      </c>
      <c r="J34" s="34">
        <v>4.4000000000000004</v>
      </c>
      <c r="K34" s="22"/>
      <c r="L34" s="22"/>
      <c r="M34" s="22"/>
      <c r="N34" s="22"/>
      <c r="O34" s="22"/>
      <c r="P34" s="22"/>
    </row>
    <row r="35" spans="1:16" ht="39" customHeight="1" x14ac:dyDescent="0.15">
      <c r="A35" s="22"/>
      <c r="B35" s="35"/>
      <c r="C35" s="1209" t="s">
        <v>505</v>
      </c>
      <c r="D35" s="1210"/>
      <c r="E35" s="1211"/>
      <c r="F35" s="36">
        <v>25.67</v>
      </c>
      <c r="G35" s="37">
        <v>20.440000000000001</v>
      </c>
      <c r="H35" s="37">
        <v>28.42</v>
      </c>
      <c r="I35" s="37">
        <v>34.630000000000003</v>
      </c>
      <c r="J35" s="38">
        <v>2.54</v>
      </c>
      <c r="K35" s="22"/>
      <c r="L35" s="22"/>
      <c r="M35" s="22"/>
      <c r="N35" s="22"/>
      <c r="O35" s="22"/>
      <c r="P35" s="22"/>
    </row>
    <row r="36" spans="1:16" ht="39" customHeight="1" x14ac:dyDescent="0.15">
      <c r="A36" s="22"/>
      <c r="B36" s="35"/>
      <c r="C36" s="1209" t="s">
        <v>506</v>
      </c>
      <c r="D36" s="1210"/>
      <c r="E36" s="1211"/>
      <c r="F36" s="36">
        <v>0.01</v>
      </c>
      <c r="G36" s="37">
        <v>0.01</v>
      </c>
      <c r="H36" s="37">
        <v>4.8499999999999996</v>
      </c>
      <c r="I36" s="37">
        <v>2.92</v>
      </c>
      <c r="J36" s="38">
        <v>2.17</v>
      </c>
      <c r="K36" s="22"/>
      <c r="L36" s="22"/>
      <c r="M36" s="22"/>
      <c r="N36" s="22"/>
      <c r="O36" s="22"/>
      <c r="P36" s="22"/>
    </row>
    <row r="37" spans="1:16" ht="39" customHeight="1" x14ac:dyDescent="0.15">
      <c r="A37" s="22"/>
      <c r="B37" s="35"/>
      <c r="C37" s="1209" t="s">
        <v>507</v>
      </c>
      <c r="D37" s="1210"/>
      <c r="E37" s="1211"/>
      <c r="F37" s="36">
        <v>3.44</v>
      </c>
      <c r="G37" s="37">
        <v>1.1000000000000001</v>
      </c>
      <c r="H37" s="37">
        <v>2.87</v>
      </c>
      <c r="I37" s="37">
        <v>2.91</v>
      </c>
      <c r="J37" s="38">
        <v>1</v>
      </c>
      <c r="K37" s="22"/>
      <c r="L37" s="22"/>
      <c r="M37" s="22"/>
      <c r="N37" s="22"/>
      <c r="O37" s="22"/>
      <c r="P37" s="22"/>
    </row>
    <row r="38" spans="1:16" ht="39" customHeight="1" x14ac:dyDescent="0.15">
      <c r="A38" s="22"/>
      <c r="B38" s="35"/>
      <c r="C38" s="1209" t="s">
        <v>508</v>
      </c>
      <c r="D38" s="1210"/>
      <c r="E38" s="1211"/>
      <c r="F38" s="36">
        <v>0.01</v>
      </c>
      <c r="G38" s="37">
        <v>0.01</v>
      </c>
      <c r="H38" s="37">
        <v>0.52</v>
      </c>
      <c r="I38" s="37">
        <v>0.37</v>
      </c>
      <c r="J38" s="38">
        <v>0</v>
      </c>
      <c r="K38" s="22"/>
      <c r="L38" s="22"/>
      <c r="M38" s="22"/>
      <c r="N38" s="22"/>
      <c r="O38" s="22"/>
      <c r="P38" s="22"/>
    </row>
    <row r="39" spans="1:16" ht="39" customHeight="1" x14ac:dyDescent="0.15">
      <c r="A39" s="22"/>
      <c r="B39" s="35"/>
      <c r="C39" s="1209" t="s">
        <v>509</v>
      </c>
      <c r="D39" s="1210"/>
      <c r="E39" s="1211"/>
      <c r="F39" s="36">
        <v>0</v>
      </c>
      <c r="G39" s="37">
        <v>0</v>
      </c>
      <c r="H39" s="37">
        <v>0</v>
      </c>
      <c r="I39" s="37">
        <v>0</v>
      </c>
      <c r="J39" s="38">
        <v>0</v>
      </c>
      <c r="K39" s="22"/>
      <c r="L39" s="22"/>
      <c r="M39" s="22"/>
      <c r="N39" s="22"/>
      <c r="O39" s="22"/>
      <c r="P39" s="22"/>
    </row>
    <row r="40" spans="1:16" ht="39" customHeight="1" x14ac:dyDescent="0.15">
      <c r="A40" s="22"/>
      <c r="B40" s="35"/>
      <c r="C40" s="1209" t="s">
        <v>510</v>
      </c>
      <c r="D40" s="1210"/>
      <c r="E40" s="1211"/>
      <c r="F40" s="36">
        <v>0</v>
      </c>
      <c r="G40" s="37">
        <v>0.01</v>
      </c>
      <c r="H40" s="37">
        <v>0</v>
      </c>
      <c r="I40" s="37">
        <v>0</v>
      </c>
      <c r="J40" s="38">
        <v>0</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511</v>
      </c>
      <c r="D42" s="1210"/>
      <c r="E42" s="1211"/>
      <c r="F42" s="36" t="s">
        <v>455</v>
      </c>
      <c r="G42" s="37" t="s">
        <v>455</v>
      </c>
      <c r="H42" s="37" t="s">
        <v>455</v>
      </c>
      <c r="I42" s="37" t="s">
        <v>455</v>
      </c>
      <c r="J42" s="38" t="s">
        <v>455</v>
      </c>
      <c r="K42" s="22"/>
      <c r="L42" s="22"/>
      <c r="M42" s="22"/>
      <c r="N42" s="22"/>
      <c r="O42" s="22"/>
      <c r="P42" s="22"/>
    </row>
    <row r="43" spans="1:16" ht="39" customHeight="1" thickBot="1" x14ac:dyDescent="0.2">
      <c r="A43" s="22"/>
      <c r="B43" s="40"/>
      <c r="C43" s="1212" t="s">
        <v>512</v>
      </c>
      <c r="D43" s="1213"/>
      <c r="E43" s="1214"/>
      <c r="F43" s="41" t="s">
        <v>455</v>
      </c>
      <c r="G43" s="42" t="s">
        <v>455</v>
      </c>
      <c r="H43" s="42" t="s">
        <v>455</v>
      </c>
      <c r="I43" s="42" t="s">
        <v>455</v>
      </c>
      <c r="J43" s="43" t="s">
        <v>455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wF3bOS2Serqoji8VuEjv0+cvhlz+Mkjn+o2GOxQaGZ4Hm3FFB3ZyX2GLdQo86Y6x5Vj8LeOUr/WbsGCz0elXw==" saltValue="9+uiWx7RtQcO+NyJGRCv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497</v>
      </c>
      <c r="L44" s="56" t="s">
        <v>498</v>
      </c>
      <c r="M44" s="56" t="s">
        <v>499</v>
      </c>
      <c r="N44" s="56" t="s">
        <v>500</v>
      </c>
      <c r="O44" s="57" t="s">
        <v>501</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410</v>
      </c>
      <c r="L45" s="60">
        <v>396</v>
      </c>
      <c r="M45" s="60">
        <v>428</v>
      </c>
      <c r="N45" s="60">
        <v>463</v>
      </c>
      <c r="O45" s="61">
        <v>506</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455</v>
      </c>
      <c r="L46" s="64" t="s">
        <v>455</v>
      </c>
      <c r="M46" s="64" t="s">
        <v>455</v>
      </c>
      <c r="N46" s="64" t="s">
        <v>455</v>
      </c>
      <c r="O46" s="65" t="s">
        <v>455</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455</v>
      </c>
      <c r="L47" s="64" t="s">
        <v>455</v>
      </c>
      <c r="M47" s="64" t="s">
        <v>455</v>
      </c>
      <c r="N47" s="64" t="s">
        <v>455</v>
      </c>
      <c r="O47" s="65" t="s">
        <v>455</v>
      </c>
      <c r="P47" s="48"/>
      <c r="Q47" s="48"/>
      <c r="R47" s="48"/>
      <c r="S47" s="48"/>
      <c r="T47" s="48"/>
      <c r="U47" s="48"/>
    </row>
    <row r="48" spans="1:21" ht="30.75" customHeight="1" x14ac:dyDescent="0.15">
      <c r="A48" s="48"/>
      <c r="B48" s="1237"/>
      <c r="C48" s="1238"/>
      <c r="D48" s="62"/>
      <c r="E48" s="1219" t="s">
        <v>15</v>
      </c>
      <c r="F48" s="1219"/>
      <c r="G48" s="1219"/>
      <c r="H48" s="1219"/>
      <c r="I48" s="1219"/>
      <c r="J48" s="1220"/>
      <c r="K48" s="63">
        <v>86</v>
      </c>
      <c r="L48" s="64">
        <v>87</v>
      </c>
      <c r="M48" s="64">
        <v>82</v>
      </c>
      <c r="N48" s="64">
        <v>89</v>
      </c>
      <c r="O48" s="65">
        <v>83</v>
      </c>
      <c r="P48" s="48"/>
      <c r="Q48" s="48"/>
      <c r="R48" s="48"/>
      <c r="S48" s="48"/>
      <c r="T48" s="48"/>
      <c r="U48" s="48"/>
    </row>
    <row r="49" spans="1:21" ht="30.75" customHeight="1" x14ac:dyDescent="0.15">
      <c r="A49" s="48"/>
      <c r="B49" s="1237"/>
      <c r="C49" s="1238"/>
      <c r="D49" s="62"/>
      <c r="E49" s="1219" t="s">
        <v>16</v>
      </c>
      <c r="F49" s="1219"/>
      <c r="G49" s="1219"/>
      <c r="H49" s="1219"/>
      <c r="I49" s="1219"/>
      <c r="J49" s="1220"/>
      <c r="K49" s="63">
        <v>2</v>
      </c>
      <c r="L49" s="64">
        <v>1</v>
      </c>
      <c r="M49" s="64">
        <v>1</v>
      </c>
      <c r="N49" s="64" t="s">
        <v>455</v>
      </c>
      <c r="O49" s="65" t="s">
        <v>455</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455</v>
      </c>
      <c r="L50" s="64" t="s">
        <v>455</v>
      </c>
      <c r="M50" s="64" t="s">
        <v>455</v>
      </c>
      <c r="N50" s="64" t="s">
        <v>455</v>
      </c>
      <c r="O50" s="65" t="s">
        <v>455</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455</v>
      </c>
      <c r="L51" s="64">
        <v>0</v>
      </c>
      <c r="M51" s="64" t="s">
        <v>455</v>
      </c>
      <c r="N51" s="64" t="s">
        <v>455</v>
      </c>
      <c r="O51" s="65" t="s">
        <v>455</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357</v>
      </c>
      <c r="L52" s="64">
        <v>346</v>
      </c>
      <c r="M52" s="64">
        <v>367</v>
      </c>
      <c r="N52" s="64">
        <v>390</v>
      </c>
      <c r="O52" s="65">
        <v>405</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141</v>
      </c>
      <c r="L53" s="69">
        <v>138</v>
      </c>
      <c r="M53" s="69">
        <v>144</v>
      </c>
      <c r="N53" s="69">
        <v>162</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513</v>
      </c>
      <c r="P55" s="48"/>
      <c r="Q55" s="48"/>
      <c r="R55" s="48"/>
      <c r="S55" s="48"/>
      <c r="T55" s="48"/>
      <c r="U55" s="48"/>
    </row>
    <row r="56" spans="1:21" ht="31.5" customHeight="1" thickBot="1" x14ac:dyDescent="0.2">
      <c r="A56" s="48"/>
      <c r="B56" s="76"/>
      <c r="C56" s="77"/>
      <c r="D56" s="77"/>
      <c r="E56" s="78"/>
      <c r="F56" s="78"/>
      <c r="G56" s="78"/>
      <c r="H56" s="78"/>
      <c r="I56" s="78"/>
      <c r="J56" s="79" t="s">
        <v>2</v>
      </c>
      <c r="K56" s="80" t="s">
        <v>514</v>
      </c>
      <c r="L56" s="81" t="s">
        <v>515</v>
      </c>
      <c r="M56" s="81" t="s">
        <v>516</v>
      </c>
      <c r="N56" s="81" t="s">
        <v>517</v>
      </c>
      <c r="O56" s="82" t="s">
        <v>518</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5Wr6PKOkegMq32l1w+ZGP6IZUAEVW4EniWfWpngDs9KNFpjgs5Hcjl/ecfNMw3jFGVXRxA4LehGgd8u+RZcvg==" saltValue="JwCfXKJBt2xTqP7DTXt6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497</v>
      </c>
      <c r="J40" s="100" t="s">
        <v>498</v>
      </c>
      <c r="K40" s="100" t="s">
        <v>499</v>
      </c>
      <c r="L40" s="100" t="s">
        <v>500</v>
      </c>
      <c r="M40" s="101" t="s">
        <v>501</v>
      </c>
    </row>
    <row r="41" spans="2:13" ht="27.75" customHeight="1" x14ac:dyDescent="0.15">
      <c r="B41" s="1255" t="s">
        <v>30</v>
      </c>
      <c r="C41" s="1256"/>
      <c r="D41" s="102"/>
      <c r="E41" s="1257" t="s">
        <v>31</v>
      </c>
      <c r="F41" s="1257"/>
      <c r="G41" s="1257"/>
      <c r="H41" s="1258"/>
      <c r="I41" s="351">
        <v>3901</v>
      </c>
      <c r="J41" s="352">
        <v>3745</v>
      </c>
      <c r="K41" s="352">
        <v>3555</v>
      </c>
      <c r="L41" s="352">
        <v>3415</v>
      </c>
      <c r="M41" s="353">
        <v>3116</v>
      </c>
    </row>
    <row r="42" spans="2:13" ht="27.75" customHeight="1" x14ac:dyDescent="0.15">
      <c r="B42" s="1245"/>
      <c r="C42" s="1246"/>
      <c r="D42" s="103"/>
      <c r="E42" s="1249" t="s">
        <v>32</v>
      </c>
      <c r="F42" s="1249"/>
      <c r="G42" s="1249"/>
      <c r="H42" s="1250"/>
      <c r="I42" s="354" t="s">
        <v>455</v>
      </c>
      <c r="J42" s="355" t="s">
        <v>455</v>
      </c>
      <c r="K42" s="355" t="s">
        <v>455</v>
      </c>
      <c r="L42" s="355" t="s">
        <v>455</v>
      </c>
      <c r="M42" s="356" t="s">
        <v>455</v>
      </c>
    </row>
    <row r="43" spans="2:13" ht="27.75" customHeight="1" x14ac:dyDescent="0.15">
      <c r="B43" s="1245"/>
      <c r="C43" s="1246"/>
      <c r="D43" s="103"/>
      <c r="E43" s="1249" t="s">
        <v>33</v>
      </c>
      <c r="F43" s="1249"/>
      <c r="G43" s="1249"/>
      <c r="H43" s="1250"/>
      <c r="I43" s="354">
        <v>841</v>
      </c>
      <c r="J43" s="355">
        <v>766</v>
      </c>
      <c r="K43" s="355">
        <v>680</v>
      </c>
      <c r="L43" s="355">
        <v>608</v>
      </c>
      <c r="M43" s="356">
        <v>550</v>
      </c>
    </row>
    <row r="44" spans="2:13" ht="27.75" customHeight="1" x14ac:dyDescent="0.15">
      <c r="B44" s="1245"/>
      <c r="C44" s="1246"/>
      <c r="D44" s="103"/>
      <c r="E44" s="1249" t="s">
        <v>34</v>
      </c>
      <c r="F44" s="1249"/>
      <c r="G44" s="1249"/>
      <c r="H44" s="1250"/>
      <c r="I44" s="354">
        <v>2</v>
      </c>
      <c r="J44" s="355">
        <v>1</v>
      </c>
      <c r="K44" s="355">
        <v>1</v>
      </c>
      <c r="L44" s="355" t="s">
        <v>455</v>
      </c>
      <c r="M44" s="356">
        <v>2</v>
      </c>
    </row>
    <row r="45" spans="2:13" ht="27.75" customHeight="1" x14ac:dyDescent="0.15">
      <c r="B45" s="1245"/>
      <c r="C45" s="1246"/>
      <c r="D45" s="103"/>
      <c r="E45" s="1249" t="s">
        <v>35</v>
      </c>
      <c r="F45" s="1249"/>
      <c r="G45" s="1249"/>
      <c r="H45" s="1250"/>
      <c r="I45" s="354">
        <v>477</v>
      </c>
      <c r="J45" s="355">
        <v>429</v>
      </c>
      <c r="K45" s="355">
        <v>345</v>
      </c>
      <c r="L45" s="355">
        <v>333</v>
      </c>
      <c r="M45" s="356">
        <v>249</v>
      </c>
    </row>
    <row r="46" spans="2:13" ht="27.75" customHeight="1" x14ac:dyDescent="0.15">
      <c r="B46" s="1245"/>
      <c r="C46" s="1246"/>
      <c r="D46" s="104"/>
      <c r="E46" s="1249" t="s">
        <v>36</v>
      </c>
      <c r="F46" s="1249"/>
      <c r="G46" s="1249"/>
      <c r="H46" s="1250"/>
      <c r="I46" s="354" t="s">
        <v>455</v>
      </c>
      <c r="J46" s="355" t="s">
        <v>455</v>
      </c>
      <c r="K46" s="355" t="s">
        <v>455</v>
      </c>
      <c r="L46" s="355" t="s">
        <v>455</v>
      </c>
      <c r="M46" s="356" t="s">
        <v>455</v>
      </c>
    </row>
    <row r="47" spans="2:13" ht="27.75" customHeight="1" x14ac:dyDescent="0.15">
      <c r="B47" s="1245"/>
      <c r="C47" s="1246"/>
      <c r="D47" s="105"/>
      <c r="E47" s="1259" t="s">
        <v>37</v>
      </c>
      <c r="F47" s="1260"/>
      <c r="G47" s="1260"/>
      <c r="H47" s="1261"/>
      <c r="I47" s="354" t="s">
        <v>455</v>
      </c>
      <c r="J47" s="355" t="s">
        <v>455</v>
      </c>
      <c r="K47" s="355" t="s">
        <v>455</v>
      </c>
      <c r="L47" s="355" t="s">
        <v>455</v>
      </c>
      <c r="M47" s="356" t="s">
        <v>455</v>
      </c>
    </row>
    <row r="48" spans="2:13" ht="27.75" customHeight="1" x14ac:dyDescent="0.15">
      <c r="B48" s="1245"/>
      <c r="C48" s="1246"/>
      <c r="D48" s="103"/>
      <c r="E48" s="1249" t="s">
        <v>38</v>
      </c>
      <c r="F48" s="1249"/>
      <c r="G48" s="1249"/>
      <c r="H48" s="1250"/>
      <c r="I48" s="354" t="s">
        <v>455</v>
      </c>
      <c r="J48" s="355" t="s">
        <v>455</v>
      </c>
      <c r="K48" s="355" t="s">
        <v>455</v>
      </c>
      <c r="L48" s="355" t="s">
        <v>455</v>
      </c>
      <c r="M48" s="356" t="s">
        <v>455</v>
      </c>
    </row>
    <row r="49" spans="2:13" ht="27.75" customHeight="1" x14ac:dyDescent="0.15">
      <c r="B49" s="1247"/>
      <c r="C49" s="1248"/>
      <c r="D49" s="103"/>
      <c r="E49" s="1249" t="s">
        <v>39</v>
      </c>
      <c r="F49" s="1249"/>
      <c r="G49" s="1249"/>
      <c r="H49" s="1250"/>
      <c r="I49" s="354" t="s">
        <v>455</v>
      </c>
      <c r="J49" s="355" t="s">
        <v>455</v>
      </c>
      <c r="K49" s="355" t="s">
        <v>455</v>
      </c>
      <c r="L49" s="355" t="s">
        <v>455</v>
      </c>
      <c r="M49" s="356" t="s">
        <v>455</v>
      </c>
    </row>
    <row r="50" spans="2:13" ht="27.75" customHeight="1" x14ac:dyDescent="0.15">
      <c r="B50" s="1243" t="s">
        <v>40</v>
      </c>
      <c r="C50" s="1244"/>
      <c r="D50" s="106"/>
      <c r="E50" s="1249" t="s">
        <v>41</v>
      </c>
      <c r="F50" s="1249"/>
      <c r="G50" s="1249"/>
      <c r="H50" s="1250"/>
      <c r="I50" s="354">
        <v>8694</v>
      </c>
      <c r="J50" s="355">
        <v>9556</v>
      </c>
      <c r="K50" s="355">
        <v>9328</v>
      </c>
      <c r="L50" s="355">
        <v>9829</v>
      </c>
      <c r="M50" s="356">
        <v>14665</v>
      </c>
    </row>
    <row r="51" spans="2:13" ht="27.75" customHeight="1" x14ac:dyDescent="0.15">
      <c r="B51" s="1245"/>
      <c r="C51" s="1246"/>
      <c r="D51" s="103"/>
      <c r="E51" s="1249" t="s">
        <v>42</v>
      </c>
      <c r="F51" s="1249"/>
      <c r="G51" s="1249"/>
      <c r="H51" s="1250"/>
      <c r="I51" s="354" t="s">
        <v>455</v>
      </c>
      <c r="J51" s="355" t="s">
        <v>455</v>
      </c>
      <c r="K51" s="355" t="s">
        <v>455</v>
      </c>
      <c r="L51" s="355" t="s">
        <v>455</v>
      </c>
      <c r="M51" s="356" t="s">
        <v>455</v>
      </c>
    </row>
    <row r="52" spans="2:13" ht="27.75" customHeight="1" x14ac:dyDescent="0.15">
      <c r="B52" s="1247"/>
      <c r="C52" s="1248"/>
      <c r="D52" s="103"/>
      <c r="E52" s="1249" t="s">
        <v>43</v>
      </c>
      <c r="F52" s="1249"/>
      <c r="G52" s="1249"/>
      <c r="H52" s="1250"/>
      <c r="I52" s="354">
        <v>3267</v>
      </c>
      <c r="J52" s="355">
        <v>3166</v>
      </c>
      <c r="K52" s="355">
        <v>3033</v>
      </c>
      <c r="L52" s="355">
        <v>2911</v>
      </c>
      <c r="M52" s="356">
        <v>1766</v>
      </c>
    </row>
    <row r="53" spans="2:13" ht="27.75" customHeight="1" thickBot="1" x14ac:dyDescent="0.2">
      <c r="B53" s="1251" t="s">
        <v>44</v>
      </c>
      <c r="C53" s="1252"/>
      <c r="D53" s="107"/>
      <c r="E53" s="1253" t="s">
        <v>45</v>
      </c>
      <c r="F53" s="1253"/>
      <c r="G53" s="1253"/>
      <c r="H53" s="1254"/>
      <c r="I53" s="357">
        <v>-6740</v>
      </c>
      <c r="J53" s="358">
        <v>-7780</v>
      </c>
      <c r="K53" s="358">
        <v>-7779</v>
      </c>
      <c r="L53" s="358">
        <v>-8385</v>
      </c>
      <c r="M53" s="359">
        <v>-12515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4/SahMAZBkXpYa6FuvDHe3c+hjt5xL+4L4UlAZfQPqw2SIjSq5HhPrXscJpxd0W4K6I/GiV38Py10q6KTFZeWw==" saltValue="QiEa4/tJ5y8ts/qN/FXi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499</v>
      </c>
      <c r="G54" s="116" t="s">
        <v>500</v>
      </c>
      <c r="H54" s="117" t="s">
        <v>501</v>
      </c>
    </row>
    <row r="55" spans="2:8" ht="52.5" customHeight="1" x14ac:dyDescent="0.15">
      <c r="B55" s="118"/>
      <c r="C55" s="1270" t="s">
        <v>48</v>
      </c>
      <c r="D55" s="1270"/>
      <c r="E55" s="1271"/>
      <c r="F55" s="119">
        <v>1843</v>
      </c>
      <c r="G55" s="119">
        <v>2443</v>
      </c>
      <c r="H55" s="120">
        <v>2993</v>
      </c>
    </row>
    <row r="56" spans="2:8" ht="52.5" customHeight="1" x14ac:dyDescent="0.15">
      <c r="B56" s="121"/>
      <c r="C56" s="1272" t="s">
        <v>49</v>
      </c>
      <c r="D56" s="1272"/>
      <c r="E56" s="1273"/>
      <c r="F56" s="122">
        <v>537</v>
      </c>
      <c r="G56" s="122">
        <v>537</v>
      </c>
      <c r="H56" s="123">
        <v>541</v>
      </c>
    </row>
    <row r="57" spans="2:8" ht="53.25" customHeight="1" x14ac:dyDescent="0.15">
      <c r="B57" s="121"/>
      <c r="C57" s="1274" t="s">
        <v>50</v>
      </c>
      <c r="D57" s="1274"/>
      <c r="E57" s="1275"/>
      <c r="F57" s="124">
        <v>6044</v>
      </c>
      <c r="G57" s="124">
        <v>5845</v>
      </c>
      <c r="H57" s="125">
        <v>9944</v>
      </c>
    </row>
    <row r="58" spans="2:8" ht="45.75" customHeight="1" x14ac:dyDescent="0.15">
      <c r="B58" s="126"/>
      <c r="C58" s="1262" t="s">
        <v>519</v>
      </c>
      <c r="D58" s="1263"/>
      <c r="E58" s="1264"/>
      <c r="F58" s="127">
        <f>3259366/1000</f>
        <v>3259.366</v>
      </c>
      <c r="G58" s="127">
        <f>3488583/1000</f>
        <v>3488.5830000000001</v>
      </c>
      <c r="H58" s="128">
        <f>7227696/1000</f>
        <v>7227.6959999999999</v>
      </c>
    </row>
    <row r="59" spans="2:8" ht="45.75" customHeight="1" x14ac:dyDescent="0.15">
      <c r="B59" s="126"/>
      <c r="C59" s="1262" t="s">
        <v>520</v>
      </c>
      <c r="D59" s="1263"/>
      <c r="E59" s="1264"/>
      <c r="F59" s="127">
        <f>408309/1000</f>
        <v>408.30900000000003</v>
      </c>
      <c r="G59" s="127">
        <f>283540/1000</f>
        <v>283.54000000000002</v>
      </c>
      <c r="H59" s="128">
        <f>605556/1000</f>
        <v>605.55600000000004</v>
      </c>
    </row>
    <row r="60" spans="2:8" ht="45.75" customHeight="1" x14ac:dyDescent="0.15">
      <c r="B60" s="126"/>
      <c r="C60" s="1262" t="s">
        <v>521</v>
      </c>
      <c r="D60" s="1263"/>
      <c r="E60" s="1264"/>
      <c r="F60" s="127">
        <f>475545/1000</f>
        <v>475.54500000000002</v>
      </c>
      <c r="G60" s="127">
        <f>452844/1000</f>
        <v>452.84399999999999</v>
      </c>
      <c r="H60" s="128">
        <f>433164/1000</f>
        <v>433.16399999999999</v>
      </c>
    </row>
    <row r="61" spans="2:8" ht="45.75" customHeight="1" x14ac:dyDescent="0.15">
      <c r="B61" s="126"/>
      <c r="C61" s="1262" t="s">
        <v>522</v>
      </c>
      <c r="D61" s="1263"/>
      <c r="E61" s="1264"/>
      <c r="F61" s="127">
        <f>400260/1000</f>
        <v>400.26</v>
      </c>
      <c r="G61" s="127">
        <f>400350/1000</f>
        <v>400.35</v>
      </c>
      <c r="H61" s="128">
        <f>400396/1000</f>
        <v>400.39600000000002</v>
      </c>
    </row>
    <row r="62" spans="2:8" ht="45.75" customHeight="1" thickBot="1" x14ac:dyDescent="0.2">
      <c r="B62" s="129"/>
      <c r="C62" s="1265" t="s">
        <v>523</v>
      </c>
      <c r="D62" s="1266"/>
      <c r="E62" s="1267"/>
      <c r="F62" s="130">
        <f>386299/1000</f>
        <v>386.29899999999998</v>
      </c>
      <c r="G62" s="130">
        <f>375708/1000</f>
        <v>375.70800000000003</v>
      </c>
      <c r="H62" s="131">
        <f>390839/1000</f>
        <v>390.839</v>
      </c>
    </row>
    <row r="63" spans="2:8" ht="52.5" customHeight="1" thickBot="1" x14ac:dyDescent="0.2">
      <c r="B63" s="132"/>
      <c r="C63" s="1268" t="s">
        <v>51</v>
      </c>
      <c r="D63" s="1268"/>
      <c r="E63" s="1269"/>
      <c r="F63" s="133">
        <v>8424</v>
      </c>
      <c r="G63" s="133">
        <v>8825</v>
      </c>
      <c r="H63" s="134">
        <v>13478</v>
      </c>
    </row>
    <row r="64" spans="2:8" x14ac:dyDescent="0.15"/>
  </sheetData>
  <sheetProtection algorithmName="SHA-512" hashValue="WXRarWOIXLKtq9zZJ5DRzgx/Eox7uSwoFTwj07OccWvWkb5nZJHQqfe0tmmDxBjtgzX3aMwz5VACLtlkrG8H5w==" saltValue="LZ/qHPnsefL+g3CMC+aU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1CC9-CA24-42A1-96A4-E90A9974D105}">
  <sheetPr>
    <pageSetUpPr fitToPage="1"/>
  </sheetPr>
  <dimension ref="A1:DE85"/>
  <sheetViews>
    <sheetView showGridLines="0" topLeftCell="Q1" zoomScaleNormal="100" zoomScaleSheetLayoutView="55" workbookViewId="0">
      <selection activeCell="AN43" sqref="AN43:DC47"/>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632</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628</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8" t="s">
        <v>631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626</v>
      </c>
    </row>
    <row r="50" spans="1:109" ht="13.5" x14ac:dyDescent="0.15">
      <c r="B50" s="368"/>
      <c r="G50" s="1281"/>
      <c r="H50" s="1281"/>
      <c r="I50" s="1281"/>
      <c r="J50" s="1281"/>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497</v>
      </c>
      <c r="BQ50" s="1280"/>
      <c r="BR50" s="1280"/>
      <c r="BS50" s="1280"/>
      <c r="BT50" s="1280"/>
      <c r="BU50" s="1280"/>
      <c r="BV50" s="1280"/>
      <c r="BW50" s="1280"/>
      <c r="BX50" s="1280" t="s">
        <v>498</v>
      </c>
      <c r="BY50" s="1280"/>
      <c r="BZ50" s="1280"/>
      <c r="CA50" s="1280"/>
      <c r="CB50" s="1280"/>
      <c r="CC50" s="1280"/>
      <c r="CD50" s="1280"/>
      <c r="CE50" s="1280"/>
      <c r="CF50" s="1280" t="s">
        <v>499</v>
      </c>
      <c r="CG50" s="1280"/>
      <c r="CH50" s="1280"/>
      <c r="CI50" s="1280"/>
      <c r="CJ50" s="1280"/>
      <c r="CK50" s="1280"/>
      <c r="CL50" s="1280"/>
      <c r="CM50" s="1280"/>
      <c r="CN50" s="1280" t="s">
        <v>500</v>
      </c>
      <c r="CO50" s="1280"/>
      <c r="CP50" s="1280"/>
      <c r="CQ50" s="1280"/>
      <c r="CR50" s="1280"/>
      <c r="CS50" s="1280"/>
      <c r="CT50" s="1280"/>
      <c r="CU50" s="1280"/>
      <c r="CV50" s="1280" t="s">
        <v>501</v>
      </c>
      <c r="CW50" s="1280"/>
      <c r="CX50" s="1280"/>
      <c r="CY50" s="1280"/>
      <c r="CZ50" s="1280"/>
      <c r="DA50" s="1280"/>
      <c r="DB50" s="1280"/>
      <c r="DC50" s="1280"/>
    </row>
    <row r="51" spans="1:109" ht="13.5" customHeight="1" x14ac:dyDescent="0.15">
      <c r="B51" s="368"/>
      <c r="G51" s="1287"/>
      <c r="H51" s="1287"/>
      <c r="I51" s="1298"/>
      <c r="J51" s="1298"/>
      <c r="K51" s="1282"/>
      <c r="L51" s="1282"/>
      <c r="M51" s="1282"/>
      <c r="N51" s="1282"/>
      <c r="AM51" s="374"/>
      <c r="AN51" s="1278" t="s">
        <v>625</v>
      </c>
      <c r="AO51" s="1278"/>
      <c r="AP51" s="1278"/>
      <c r="AQ51" s="1278"/>
      <c r="AR51" s="1278"/>
      <c r="AS51" s="1278"/>
      <c r="AT51" s="1278"/>
      <c r="AU51" s="1278"/>
      <c r="AV51" s="1278"/>
      <c r="AW51" s="1278"/>
      <c r="AX51" s="1278"/>
      <c r="AY51" s="1278"/>
      <c r="AZ51" s="1278"/>
      <c r="BA51" s="1278"/>
      <c r="BB51" s="1278" t="s">
        <v>623</v>
      </c>
      <c r="BC51" s="1278"/>
      <c r="BD51" s="1278"/>
      <c r="BE51" s="1278"/>
      <c r="BF51" s="1278"/>
      <c r="BG51" s="1278"/>
      <c r="BH51" s="1278"/>
      <c r="BI51" s="1278"/>
      <c r="BJ51" s="1278"/>
      <c r="BK51" s="1278"/>
      <c r="BL51" s="1278"/>
      <c r="BM51" s="1278"/>
      <c r="BN51" s="1278"/>
      <c r="BO51" s="1278"/>
      <c r="BP51" s="1297"/>
      <c r="BQ51" s="1276"/>
      <c r="BR51" s="1276"/>
      <c r="BS51" s="1276"/>
      <c r="BT51" s="1276"/>
      <c r="BU51" s="1276"/>
      <c r="BV51" s="1276"/>
      <c r="BW51" s="1276"/>
      <c r="BX51" s="1297"/>
      <c r="BY51" s="1276"/>
      <c r="BZ51" s="1276"/>
      <c r="CA51" s="1276"/>
      <c r="CB51" s="1276"/>
      <c r="CC51" s="1276"/>
      <c r="CD51" s="1276"/>
      <c r="CE51" s="1276"/>
      <c r="CF51" s="1297"/>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5" x14ac:dyDescent="0.15">
      <c r="B52" s="368"/>
      <c r="G52" s="1287"/>
      <c r="H52" s="1287"/>
      <c r="I52" s="1298"/>
      <c r="J52" s="1298"/>
      <c r="K52" s="1282"/>
      <c r="L52" s="1282"/>
      <c r="M52" s="1282"/>
      <c r="N52" s="1282"/>
      <c r="AM52" s="37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87"/>
      <c r="H53" s="1287"/>
      <c r="I53" s="1281"/>
      <c r="J53" s="1281"/>
      <c r="K53" s="1282"/>
      <c r="L53" s="1282"/>
      <c r="M53" s="1282"/>
      <c r="N53" s="1282"/>
      <c r="AM53" s="374"/>
      <c r="AN53" s="1278"/>
      <c r="AO53" s="1278"/>
      <c r="AP53" s="1278"/>
      <c r="AQ53" s="1278"/>
      <c r="AR53" s="1278"/>
      <c r="AS53" s="1278"/>
      <c r="AT53" s="1278"/>
      <c r="AU53" s="1278"/>
      <c r="AV53" s="1278"/>
      <c r="AW53" s="1278"/>
      <c r="AX53" s="1278"/>
      <c r="AY53" s="1278"/>
      <c r="AZ53" s="1278"/>
      <c r="BA53" s="1278"/>
      <c r="BB53" s="1278" t="s">
        <v>630</v>
      </c>
      <c r="BC53" s="1278"/>
      <c r="BD53" s="1278"/>
      <c r="BE53" s="1278"/>
      <c r="BF53" s="1278"/>
      <c r="BG53" s="1278"/>
      <c r="BH53" s="1278"/>
      <c r="BI53" s="1278"/>
      <c r="BJ53" s="1278"/>
      <c r="BK53" s="1278"/>
      <c r="BL53" s="1278"/>
      <c r="BM53" s="1278"/>
      <c r="BN53" s="1278"/>
      <c r="BO53" s="1278"/>
      <c r="BP53" s="1297"/>
      <c r="BQ53" s="1276"/>
      <c r="BR53" s="1276"/>
      <c r="BS53" s="1276"/>
      <c r="BT53" s="1276"/>
      <c r="BU53" s="1276"/>
      <c r="BV53" s="1276"/>
      <c r="BW53" s="1276"/>
      <c r="BX53" s="1297"/>
      <c r="BY53" s="1276"/>
      <c r="BZ53" s="1276"/>
      <c r="CA53" s="1276"/>
      <c r="CB53" s="1276"/>
      <c r="CC53" s="1276"/>
      <c r="CD53" s="1276"/>
      <c r="CE53" s="1276"/>
      <c r="CF53" s="1297"/>
      <c r="CG53" s="1276"/>
      <c r="CH53" s="1276"/>
      <c r="CI53" s="1276"/>
      <c r="CJ53" s="1276"/>
      <c r="CK53" s="1276"/>
      <c r="CL53" s="1276"/>
      <c r="CM53" s="1276"/>
      <c r="CN53" s="1276">
        <v>38.9</v>
      </c>
      <c r="CO53" s="1276"/>
      <c r="CP53" s="1276"/>
      <c r="CQ53" s="1276"/>
      <c r="CR53" s="1276"/>
      <c r="CS53" s="1276"/>
      <c r="CT53" s="1276"/>
      <c r="CU53" s="1276"/>
      <c r="CV53" s="1276">
        <v>42.1</v>
      </c>
      <c r="CW53" s="1276"/>
      <c r="CX53" s="1276"/>
      <c r="CY53" s="1276"/>
      <c r="CZ53" s="1276"/>
      <c r="DA53" s="1276"/>
      <c r="DB53" s="1276"/>
      <c r="DC53" s="1276"/>
    </row>
    <row r="54" spans="1:109" ht="13.5" x14ac:dyDescent="0.15">
      <c r="A54" s="382"/>
      <c r="B54" s="368"/>
      <c r="G54" s="1287"/>
      <c r="H54" s="1287"/>
      <c r="I54" s="1281"/>
      <c r="J54" s="1281"/>
      <c r="K54" s="1282"/>
      <c r="L54" s="1282"/>
      <c r="M54" s="1282"/>
      <c r="N54" s="1282"/>
      <c r="AM54" s="37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1"/>
      <c r="H55" s="1281"/>
      <c r="I55" s="1281"/>
      <c r="J55" s="1281"/>
      <c r="K55" s="1282"/>
      <c r="L55" s="1282"/>
      <c r="M55" s="1282"/>
      <c r="N55" s="1282"/>
      <c r="AN55" s="1280" t="s">
        <v>624</v>
      </c>
      <c r="AO55" s="1280"/>
      <c r="AP55" s="1280"/>
      <c r="AQ55" s="1280"/>
      <c r="AR55" s="1280"/>
      <c r="AS55" s="1280"/>
      <c r="AT55" s="1280"/>
      <c r="AU55" s="1280"/>
      <c r="AV55" s="1280"/>
      <c r="AW55" s="1280"/>
      <c r="AX55" s="1280"/>
      <c r="AY55" s="1280"/>
      <c r="AZ55" s="1280"/>
      <c r="BA55" s="1280"/>
      <c r="BB55" s="1278" t="s">
        <v>623</v>
      </c>
      <c r="BC55" s="1278"/>
      <c r="BD55" s="1278"/>
      <c r="BE55" s="1278"/>
      <c r="BF55" s="1278"/>
      <c r="BG55" s="1278"/>
      <c r="BH55" s="1278"/>
      <c r="BI55" s="1278"/>
      <c r="BJ55" s="1278"/>
      <c r="BK55" s="1278"/>
      <c r="BL55" s="1278"/>
      <c r="BM55" s="1278"/>
      <c r="BN55" s="1278"/>
      <c r="BO55" s="1278"/>
      <c r="BP55" s="1297"/>
      <c r="BQ55" s="1276"/>
      <c r="BR55" s="1276"/>
      <c r="BS55" s="1276"/>
      <c r="BT55" s="1276"/>
      <c r="BU55" s="1276"/>
      <c r="BV55" s="1276"/>
      <c r="BW55" s="1276"/>
      <c r="BX55" s="1297"/>
      <c r="BY55" s="1276"/>
      <c r="BZ55" s="1276"/>
      <c r="CA55" s="1276"/>
      <c r="CB55" s="1276"/>
      <c r="CC55" s="1276"/>
      <c r="CD55" s="1276"/>
      <c r="CE55" s="1276"/>
      <c r="CF55" s="1297"/>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x14ac:dyDescent="0.15">
      <c r="A56" s="382"/>
      <c r="B56" s="368"/>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1"/>
      <c r="H57" s="1281"/>
      <c r="I57" s="1283"/>
      <c r="J57" s="1283"/>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630</v>
      </c>
      <c r="BC57" s="1278"/>
      <c r="BD57" s="1278"/>
      <c r="BE57" s="1278"/>
      <c r="BF57" s="1278"/>
      <c r="BG57" s="1278"/>
      <c r="BH57" s="1278"/>
      <c r="BI57" s="1278"/>
      <c r="BJ57" s="1278"/>
      <c r="BK57" s="1278"/>
      <c r="BL57" s="1278"/>
      <c r="BM57" s="1278"/>
      <c r="BN57" s="1278"/>
      <c r="BO57" s="1278"/>
      <c r="BP57" s="1297"/>
      <c r="BQ57" s="1276"/>
      <c r="BR57" s="1276"/>
      <c r="BS57" s="1276"/>
      <c r="BT57" s="1276"/>
      <c r="BU57" s="1276"/>
      <c r="BV57" s="1276"/>
      <c r="BW57" s="1276"/>
      <c r="BX57" s="1297"/>
      <c r="BY57" s="1276"/>
      <c r="BZ57" s="1276"/>
      <c r="CA57" s="1276"/>
      <c r="CB57" s="1276"/>
      <c r="CC57" s="1276"/>
      <c r="CD57" s="1276"/>
      <c r="CE57" s="1276"/>
      <c r="CF57" s="1297"/>
      <c r="CG57" s="1276"/>
      <c r="CH57" s="1276"/>
      <c r="CI57" s="1276"/>
      <c r="CJ57" s="1276"/>
      <c r="CK57" s="1276"/>
      <c r="CL57" s="1276"/>
      <c r="CM57" s="1276"/>
      <c r="CN57" s="1276">
        <v>61.1</v>
      </c>
      <c r="CO57" s="1276"/>
      <c r="CP57" s="1276"/>
      <c r="CQ57" s="1276"/>
      <c r="CR57" s="1276"/>
      <c r="CS57" s="1276"/>
      <c r="CT57" s="1276"/>
      <c r="CU57" s="1276"/>
      <c r="CV57" s="1276">
        <v>62.3</v>
      </c>
      <c r="CW57" s="1276"/>
      <c r="CX57" s="1276"/>
      <c r="CY57" s="1276"/>
      <c r="CZ57" s="1276"/>
      <c r="DA57" s="1276"/>
      <c r="DB57" s="1276"/>
      <c r="DC57" s="1276"/>
      <c r="DD57" s="393"/>
      <c r="DE57" s="388"/>
    </row>
    <row r="58" spans="1:109" s="382" customFormat="1" ht="13.5" x14ac:dyDescent="0.15">
      <c r="A58" s="367"/>
      <c r="B58" s="388"/>
      <c r="G58" s="1281"/>
      <c r="H58" s="1281"/>
      <c r="I58" s="1283"/>
      <c r="J58" s="1283"/>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629</v>
      </c>
    </row>
    <row r="64" spans="1:109" ht="13.5" x14ac:dyDescent="0.15">
      <c r="B64" s="368"/>
      <c r="G64" s="383"/>
      <c r="I64" s="385"/>
      <c r="J64" s="385"/>
      <c r="K64" s="385"/>
      <c r="L64" s="385"/>
      <c r="M64" s="385"/>
      <c r="N64" s="384"/>
      <c r="AM64" s="383"/>
      <c r="AN64" s="383" t="s">
        <v>628</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8" t="s">
        <v>627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626</v>
      </c>
    </row>
    <row r="72" spans="2:107" ht="13.5" x14ac:dyDescent="0.15">
      <c r="B72" s="368"/>
      <c r="G72" s="1281"/>
      <c r="H72" s="1281"/>
      <c r="I72" s="1281"/>
      <c r="J72" s="1281"/>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497</v>
      </c>
      <c r="BQ72" s="1280"/>
      <c r="BR72" s="1280"/>
      <c r="BS72" s="1280"/>
      <c r="BT72" s="1280"/>
      <c r="BU72" s="1280"/>
      <c r="BV72" s="1280"/>
      <c r="BW72" s="1280"/>
      <c r="BX72" s="1280" t="s">
        <v>498</v>
      </c>
      <c r="BY72" s="1280"/>
      <c r="BZ72" s="1280"/>
      <c r="CA72" s="1280"/>
      <c r="CB72" s="1280"/>
      <c r="CC72" s="1280"/>
      <c r="CD72" s="1280"/>
      <c r="CE72" s="1280"/>
      <c r="CF72" s="1280" t="s">
        <v>499</v>
      </c>
      <c r="CG72" s="1280"/>
      <c r="CH72" s="1280"/>
      <c r="CI72" s="1280"/>
      <c r="CJ72" s="1280"/>
      <c r="CK72" s="1280"/>
      <c r="CL72" s="1280"/>
      <c r="CM72" s="1280"/>
      <c r="CN72" s="1280" t="s">
        <v>500</v>
      </c>
      <c r="CO72" s="1280"/>
      <c r="CP72" s="1280"/>
      <c r="CQ72" s="1280"/>
      <c r="CR72" s="1280"/>
      <c r="CS72" s="1280"/>
      <c r="CT72" s="1280"/>
      <c r="CU72" s="1280"/>
      <c r="CV72" s="1280" t="s">
        <v>501</v>
      </c>
      <c r="CW72" s="1280"/>
      <c r="CX72" s="1280"/>
      <c r="CY72" s="1280"/>
      <c r="CZ72" s="1280"/>
      <c r="DA72" s="1280"/>
      <c r="DB72" s="1280"/>
      <c r="DC72" s="1280"/>
    </row>
    <row r="73" spans="2:107" ht="13.5" x14ac:dyDescent="0.15">
      <c r="B73" s="368"/>
      <c r="G73" s="1287"/>
      <c r="H73" s="1287"/>
      <c r="I73" s="1287"/>
      <c r="J73" s="1287"/>
      <c r="K73" s="1279"/>
      <c r="L73" s="1279"/>
      <c r="M73" s="1279"/>
      <c r="N73" s="1279"/>
      <c r="AM73" s="374"/>
      <c r="AN73" s="1278" t="s">
        <v>625</v>
      </c>
      <c r="AO73" s="1278"/>
      <c r="AP73" s="1278"/>
      <c r="AQ73" s="1278"/>
      <c r="AR73" s="1278"/>
      <c r="AS73" s="1278"/>
      <c r="AT73" s="1278"/>
      <c r="AU73" s="1278"/>
      <c r="AV73" s="1278"/>
      <c r="AW73" s="1278"/>
      <c r="AX73" s="1278"/>
      <c r="AY73" s="1278"/>
      <c r="AZ73" s="1278"/>
      <c r="BA73" s="1278"/>
      <c r="BB73" s="1278" t="s">
        <v>623</v>
      </c>
      <c r="BC73" s="1278"/>
      <c r="BD73" s="1278"/>
      <c r="BE73" s="1278"/>
      <c r="BF73" s="1278"/>
      <c r="BG73" s="1278"/>
      <c r="BH73" s="1278"/>
      <c r="BI73" s="1278"/>
      <c r="BJ73" s="1278"/>
      <c r="BK73" s="1278"/>
      <c r="BL73" s="1278"/>
      <c r="BM73" s="1278"/>
      <c r="BN73" s="1278"/>
      <c r="BO73" s="1278"/>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x14ac:dyDescent="0.15">
      <c r="B74" s="368"/>
      <c r="G74" s="1287"/>
      <c r="H74" s="1287"/>
      <c r="I74" s="1287"/>
      <c r="J74" s="1287"/>
      <c r="K74" s="1279"/>
      <c r="L74" s="1279"/>
      <c r="M74" s="1279"/>
      <c r="N74" s="1279"/>
      <c r="AM74" s="37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87"/>
      <c r="H75" s="1287"/>
      <c r="I75" s="1281"/>
      <c r="J75" s="1281"/>
      <c r="K75" s="1282"/>
      <c r="L75" s="1282"/>
      <c r="M75" s="1282"/>
      <c r="N75" s="1282"/>
      <c r="AM75" s="374"/>
      <c r="AN75" s="1278"/>
      <c r="AO75" s="1278"/>
      <c r="AP75" s="1278"/>
      <c r="AQ75" s="1278"/>
      <c r="AR75" s="1278"/>
      <c r="AS75" s="1278"/>
      <c r="AT75" s="1278"/>
      <c r="AU75" s="1278"/>
      <c r="AV75" s="1278"/>
      <c r="AW75" s="1278"/>
      <c r="AX75" s="1278"/>
      <c r="AY75" s="1278"/>
      <c r="AZ75" s="1278"/>
      <c r="BA75" s="1278"/>
      <c r="BB75" s="1278" t="s">
        <v>622</v>
      </c>
      <c r="BC75" s="1278"/>
      <c r="BD75" s="1278"/>
      <c r="BE75" s="1278"/>
      <c r="BF75" s="1278"/>
      <c r="BG75" s="1278"/>
      <c r="BH75" s="1278"/>
      <c r="BI75" s="1278"/>
      <c r="BJ75" s="1278"/>
      <c r="BK75" s="1278"/>
      <c r="BL75" s="1278"/>
      <c r="BM75" s="1278"/>
      <c r="BN75" s="1278"/>
      <c r="BO75" s="1278"/>
      <c r="BP75" s="1276">
        <v>6.1</v>
      </c>
      <c r="BQ75" s="1276"/>
      <c r="BR75" s="1276"/>
      <c r="BS75" s="1276"/>
      <c r="BT75" s="1276"/>
      <c r="BU75" s="1276"/>
      <c r="BV75" s="1276"/>
      <c r="BW75" s="1276"/>
      <c r="BX75" s="1276">
        <v>5.9</v>
      </c>
      <c r="BY75" s="1276"/>
      <c r="BZ75" s="1276"/>
      <c r="CA75" s="1276"/>
      <c r="CB75" s="1276"/>
      <c r="CC75" s="1276"/>
      <c r="CD75" s="1276"/>
      <c r="CE75" s="1276"/>
      <c r="CF75" s="1276">
        <v>6</v>
      </c>
      <c r="CG75" s="1276"/>
      <c r="CH75" s="1276"/>
      <c r="CI75" s="1276"/>
      <c r="CJ75" s="1276"/>
      <c r="CK75" s="1276"/>
      <c r="CL75" s="1276"/>
      <c r="CM75" s="1276"/>
      <c r="CN75" s="1276">
        <v>6.1</v>
      </c>
      <c r="CO75" s="1276"/>
      <c r="CP75" s="1276"/>
      <c r="CQ75" s="1276"/>
      <c r="CR75" s="1276"/>
      <c r="CS75" s="1276"/>
      <c r="CT75" s="1276"/>
      <c r="CU75" s="1276"/>
      <c r="CV75" s="1276">
        <v>6.4</v>
      </c>
      <c r="CW75" s="1276"/>
      <c r="CX75" s="1276"/>
      <c r="CY75" s="1276"/>
      <c r="CZ75" s="1276"/>
      <c r="DA75" s="1276"/>
      <c r="DB75" s="1276"/>
      <c r="DC75" s="1276"/>
    </row>
    <row r="76" spans="2:107" ht="13.5" x14ac:dyDescent="0.15">
      <c r="B76" s="368"/>
      <c r="G76" s="1287"/>
      <c r="H76" s="1287"/>
      <c r="I76" s="1281"/>
      <c r="J76" s="1281"/>
      <c r="K76" s="1282"/>
      <c r="L76" s="1282"/>
      <c r="M76" s="1282"/>
      <c r="N76" s="1282"/>
      <c r="AM76" s="37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1"/>
      <c r="H77" s="1281"/>
      <c r="I77" s="1281"/>
      <c r="J77" s="1281"/>
      <c r="K77" s="1279"/>
      <c r="L77" s="1279"/>
      <c r="M77" s="1279"/>
      <c r="N77" s="1279"/>
      <c r="AN77" s="1280" t="s">
        <v>624</v>
      </c>
      <c r="AO77" s="1280"/>
      <c r="AP77" s="1280"/>
      <c r="AQ77" s="1280"/>
      <c r="AR77" s="1280"/>
      <c r="AS77" s="1280"/>
      <c r="AT77" s="1280"/>
      <c r="AU77" s="1280"/>
      <c r="AV77" s="1280"/>
      <c r="AW77" s="1280"/>
      <c r="AX77" s="1280"/>
      <c r="AY77" s="1280"/>
      <c r="AZ77" s="1280"/>
      <c r="BA77" s="1280"/>
      <c r="BB77" s="1278" t="s">
        <v>623</v>
      </c>
      <c r="BC77" s="1278"/>
      <c r="BD77" s="1278"/>
      <c r="BE77" s="1278"/>
      <c r="BF77" s="1278"/>
      <c r="BG77" s="1278"/>
      <c r="BH77" s="1278"/>
      <c r="BI77" s="1278"/>
      <c r="BJ77" s="1278"/>
      <c r="BK77" s="1278"/>
      <c r="BL77" s="1278"/>
      <c r="BM77" s="1278"/>
      <c r="BN77" s="1278"/>
      <c r="BO77" s="1278"/>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x14ac:dyDescent="0.15">
      <c r="B78" s="368"/>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1"/>
      <c r="H79" s="1281"/>
      <c r="I79" s="1283"/>
      <c r="J79" s="1283"/>
      <c r="K79" s="1277"/>
      <c r="L79" s="1277"/>
      <c r="M79" s="1277"/>
      <c r="N79" s="1277"/>
      <c r="AN79" s="1280"/>
      <c r="AO79" s="1280"/>
      <c r="AP79" s="1280"/>
      <c r="AQ79" s="1280"/>
      <c r="AR79" s="1280"/>
      <c r="AS79" s="1280"/>
      <c r="AT79" s="1280"/>
      <c r="AU79" s="1280"/>
      <c r="AV79" s="1280"/>
      <c r="AW79" s="1280"/>
      <c r="AX79" s="1280"/>
      <c r="AY79" s="1280"/>
      <c r="AZ79" s="1280"/>
      <c r="BA79" s="1280"/>
      <c r="BB79" s="1278" t="s">
        <v>622</v>
      </c>
      <c r="BC79" s="1278"/>
      <c r="BD79" s="1278"/>
      <c r="BE79" s="1278"/>
      <c r="BF79" s="1278"/>
      <c r="BG79" s="1278"/>
      <c r="BH79" s="1278"/>
      <c r="BI79" s="1278"/>
      <c r="BJ79" s="1278"/>
      <c r="BK79" s="1278"/>
      <c r="BL79" s="1278"/>
      <c r="BM79" s="1278"/>
      <c r="BN79" s="1278"/>
      <c r="BO79" s="1278"/>
      <c r="BP79" s="1276">
        <v>7.1</v>
      </c>
      <c r="BQ79" s="1276"/>
      <c r="BR79" s="1276"/>
      <c r="BS79" s="1276"/>
      <c r="BT79" s="1276"/>
      <c r="BU79" s="1276"/>
      <c r="BV79" s="1276"/>
      <c r="BW79" s="1276"/>
      <c r="BX79" s="1276">
        <v>7.1</v>
      </c>
      <c r="BY79" s="1276"/>
      <c r="BZ79" s="1276"/>
      <c r="CA79" s="1276"/>
      <c r="CB79" s="1276"/>
      <c r="CC79" s="1276"/>
      <c r="CD79" s="1276"/>
      <c r="CE79" s="1276"/>
      <c r="CF79" s="1276">
        <v>7.3</v>
      </c>
      <c r="CG79" s="1276"/>
      <c r="CH79" s="1276"/>
      <c r="CI79" s="1276"/>
      <c r="CJ79" s="1276"/>
      <c r="CK79" s="1276"/>
      <c r="CL79" s="1276"/>
      <c r="CM79" s="1276"/>
      <c r="CN79" s="1276">
        <v>7.4</v>
      </c>
      <c r="CO79" s="1276"/>
      <c r="CP79" s="1276"/>
      <c r="CQ79" s="1276"/>
      <c r="CR79" s="1276"/>
      <c r="CS79" s="1276"/>
      <c r="CT79" s="1276"/>
      <c r="CU79" s="1276"/>
      <c r="CV79" s="1276">
        <v>7.5</v>
      </c>
      <c r="CW79" s="1276"/>
      <c r="CX79" s="1276"/>
      <c r="CY79" s="1276"/>
      <c r="CZ79" s="1276"/>
      <c r="DA79" s="1276"/>
      <c r="DB79" s="1276"/>
      <c r="DC79" s="1276"/>
    </row>
    <row r="80" spans="2:107" ht="13.5" x14ac:dyDescent="0.15">
      <c r="B80" s="368"/>
      <c r="G80" s="1281"/>
      <c r="H80" s="1281"/>
      <c r="I80" s="1283"/>
      <c r="J80" s="1283"/>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8r640W9Lkq45Id1OWHui0pXNpGntvXKYUKPZraW2OGdSHuwKKSz4PGmgk+hwAcaKIAWPKtCd5VoxraWqRa6BZg==" saltValue="0De0rClXvFkvsy1Z8Af9x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89337-226A-4580-97BD-D9679CC4854F}">
  <sheetPr>
    <pageSetUpPr fitToPage="1"/>
  </sheetPr>
  <dimension ref="A1:DR125"/>
  <sheetViews>
    <sheetView showGridLines="0" tabSelected="1" topLeftCell="A91" zoomScaleNormal="100" zoomScaleSheetLayoutView="70" workbookViewId="0">
      <selection activeCell="AN43" sqref="AN43:DC47"/>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444</v>
      </c>
    </row>
  </sheetData>
  <sheetProtection algorithmName="SHA-512" hashValue="pNIkwYCzwKlzoKfv64fMMmY7J+7nHXxXCINC1xTKYKTrVGGlLqUpzdcMMJsfHQ2vu7zDuKvX/YHI/ikSZMa8fg==" saltValue="4CzMB+2E5qikJR5Opw7m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06188-FB58-41F5-A60E-8B8946E39964}">
  <sheetPr>
    <pageSetUpPr fitToPage="1"/>
  </sheetPr>
  <dimension ref="A1:DR125"/>
  <sheetViews>
    <sheetView showGridLines="0" topLeftCell="E82" zoomScale="78" zoomScaleNormal="78" zoomScaleSheetLayoutView="55" workbookViewId="0">
      <selection activeCell="AN43" sqref="AN4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444</v>
      </c>
    </row>
  </sheetData>
  <sheetProtection algorithmName="SHA-512" hashValue="kNuFJxbT7Wgsk/MKL/mBmuwW7y0MoJO8Ek5+YsZYUS1vzvnmq7F20mW2Ch0aZAEMtNpDMx/HeysW7IpZSMBIYA==" saltValue="IIUicr/0Uwj7oDEF1oNm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494</v>
      </c>
      <c r="G2" s="148"/>
      <c r="H2" s="149"/>
    </row>
    <row r="3" spans="1:8" x14ac:dyDescent="0.15">
      <c r="A3" s="145" t="s">
        <v>487</v>
      </c>
      <c r="B3" s="150"/>
      <c r="C3" s="151"/>
      <c r="D3" s="152">
        <v>1224812</v>
      </c>
      <c r="E3" s="153"/>
      <c r="F3" s="154">
        <v>291173</v>
      </c>
      <c r="G3" s="155"/>
      <c r="H3" s="156"/>
    </row>
    <row r="4" spans="1:8" x14ac:dyDescent="0.15">
      <c r="A4" s="157"/>
      <c r="B4" s="158"/>
      <c r="C4" s="159"/>
      <c r="D4" s="160">
        <v>135068</v>
      </c>
      <c r="E4" s="161"/>
      <c r="F4" s="162">
        <v>119071</v>
      </c>
      <c r="G4" s="163"/>
      <c r="H4" s="164"/>
    </row>
    <row r="5" spans="1:8" x14ac:dyDescent="0.15">
      <c r="A5" s="145" t="s">
        <v>489</v>
      </c>
      <c r="B5" s="150"/>
      <c r="C5" s="151"/>
      <c r="D5" s="152">
        <v>996873</v>
      </c>
      <c r="E5" s="153"/>
      <c r="F5" s="154">
        <v>271581</v>
      </c>
      <c r="G5" s="155"/>
      <c r="H5" s="156"/>
    </row>
    <row r="6" spans="1:8" x14ac:dyDescent="0.15">
      <c r="A6" s="157"/>
      <c r="B6" s="158"/>
      <c r="C6" s="159"/>
      <c r="D6" s="160">
        <v>66848</v>
      </c>
      <c r="E6" s="161"/>
      <c r="F6" s="162">
        <v>117844</v>
      </c>
      <c r="G6" s="163"/>
      <c r="H6" s="164"/>
    </row>
    <row r="7" spans="1:8" x14ac:dyDescent="0.15">
      <c r="A7" s="145" t="s">
        <v>490</v>
      </c>
      <c r="B7" s="150"/>
      <c r="C7" s="151"/>
      <c r="D7" s="152">
        <v>544379</v>
      </c>
      <c r="E7" s="153"/>
      <c r="F7" s="154">
        <v>268375</v>
      </c>
      <c r="G7" s="155"/>
      <c r="H7" s="156"/>
    </row>
    <row r="8" spans="1:8" x14ac:dyDescent="0.15">
      <c r="A8" s="157"/>
      <c r="B8" s="158"/>
      <c r="C8" s="159"/>
      <c r="D8" s="160">
        <v>93880</v>
      </c>
      <c r="E8" s="161"/>
      <c r="F8" s="162">
        <v>119602</v>
      </c>
      <c r="G8" s="163"/>
      <c r="H8" s="164"/>
    </row>
    <row r="9" spans="1:8" x14ac:dyDescent="0.15">
      <c r="A9" s="145" t="s">
        <v>491</v>
      </c>
      <c r="B9" s="150"/>
      <c r="C9" s="151"/>
      <c r="D9" s="152">
        <v>1099666</v>
      </c>
      <c r="E9" s="153"/>
      <c r="F9" s="154">
        <v>301035</v>
      </c>
      <c r="G9" s="155"/>
      <c r="H9" s="156"/>
    </row>
    <row r="10" spans="1:8" x14ac:dyDescent="0.15">
      <c r="A10" s="157"/>
      <c r="B10" s="158"/>
      <c r="C10" s="159"/>
      <c r="D10" s="160">
        <v>112048</v>
      </c>
      <c r="E10" s="161"/>
      <c r="F10" s="162">
        <v>154376</v>
      </c>
      <c r="G10" s="163"/>
      <c r="H10" s="164"/>
    </row>
    <row r="11" spans="1:8" x14ac:dyDescent="0.15">
      <c r="A11" s="145" t="s">
        <v>492</v>
      </c>
      <c r="B11" s="150"/>
      <c r="C11" s="151"/>
      <c r="D11" s="152">
        <v>623261</v>
      </c>
      <c r="E11" s="153"/>
      <c r="F11" s="154">
        <v>277467</v>
      </c>
      <c r="G11" s="155"/>
      <c r="H11" s="156"/>
    </row>
    <row r="12" spans="1:8" x14ac:dyDescent="0.15">
      <c r="A12" s="157"/>
      <c r="B12" s="158"/>
      <c r="C12" s="165"/>
      <c r="D12" s="160">
        <v>33026</v>
      </c>
      <c r="E12" s="161"/>
      <c r="F12" s="162">
        <v>128378</v>
      </c>
      <c r="G12" s="163"/>
      <c r="H12" s="164"/>
    </row>
    <row r="13" spans="1:8" x14ac:dyDescent="0.15">
      <c r="A13" s="145"/>
      <c r="B13" s="150"/>
      <c r="C13" s="166"/>
      <c r="D13" s="167">
        <v>897798</v>
      </c>
      <c r="E13" s="168"/>
      <c r="F13" s="169">
        <v>281926</v>
      </c>
      <c r="G13" s="170"/>
      <c r="H13" s="156"/>
    </row>
    <row r="14" spans="1:8" x14ac:dyDescent="0.15">
      <c r="A14" s="157"/>
      <c r="B14" s="158"/>
      <c r="C14" s="159"/>
      <c r="D14" s="160">
        <v>88174</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25.68</v>
      </c>
      <c r="C19" s="171">
        <f>ROUND(VALUE(SUBSTITUTE(実質収支比率等に係る経年分析!G$48,"▲","-")),2)</f>
        <v>20.440000000000001</v>
      </c>
      <c r="D19" s="171">
        <f>ROUND(VALUE(SUBSTITUTE(実質収支比率等に係る経年分析!H$48,"▲","-")),2)</f>
        <v>28.43</v>
      </c>
      <c r="E19" s="171">
        <f>ROUND(VALUE(SUBSTITUTE(実質収支比率等に係る経年分析!I$48,"▲","-")),2)</f>
        <v>34.630000000000003</v>
      </c>
      <c r="F19" s="171">
        <f>ROUND(VALUE(SUBSTITUTE(実質収支比率等に係る経年分析!J$48,"▲","-")),2)</f>
        <v>2.4500000000000002</v>
      </c>
    </row>
    <row r="20" spans="1:11" x14ac:dyDescent="0.15">
      <c r="A20" s="171" t="s">
        <v>55</v>
      </c>
      <c r="B20" s="171">
        <f>ROUND(VALUE(SUBSTITUTE(実質収支比率等に係る経年分析!F$47,"▲","-")),2)</f>
        <v>49.25</v>
      </c>
      <c r="C20" s="171">
        <f>ROUND(VALUE(SUBSTITUTE(実質収支比率等に係る経年分析!G$47,"▲","-")),2)</f>
        <v>61.4</v>
      </c>
      <c r="D20" s="171">
        <f>ROUND(VALUE(SUBSTITUTE(実質収支比率等に係る経年分析!H$47,"▲","-")),2)</f>
        <v>68.510000000000005</v>
      </c>
      <c r="E20" s="171">
        <f>ROUND(VALUE(SUBSTITUTE(実質収支比率等に係る経年分析!I$47,"▲","-")),2)</f>
        <v>83.66</v>
      </c>
      <c r="F20" s="171">
        <f>ROUND(VALUE(SUBSTITUTE(実質収支比率等に係る経年分析!J$47,"▲","-")),2)</f>
        <v>95.09</v>
      </c>
    </row>
    <row r="21" spans="1:11" x14ac:dyDescent="0.15">
      <c r="A21" s="171" t="s">
        <v>56</v>
      </c>
      <c r="B21" s="171">
        <f>IF(ISNUMBER(VALUE(SUBSTITUTE(実質収支比率等に係る経年分析!F$49,"▲","-"))),ROUND(VALUE(SUBSTITUTE(実質収支比率等に係る経年分析!F$49,"▲","-")),2),NA())</f>
        <v>4</v>
      </c>
      <c r="C21" s="171">
        <f>IF(ISNUMBER(VALUE(SUBSTITUTE(実質収支比率等に係る経年分析!G$49,"▲","-"))),ROUND(VALUE(SUBSTITUTE(実質収支比率等に係る経年分析!G$49,"▲","-")),2),NA())</f>
        <v>-7.74</v>
      </c>
      <c r="D21" s="171">
        <f>IF(ISNUMBER(VALUE(SUBSTITUTE(実質収支比率等に係る経年分析!H$49,"▲","-"))),ROUND(VALUE(SUBSTITUTE(実質収支比率等に係る経年分析!H$49,"▲","-")),2),NA())</f>
        <v>4.3899999999999997</v>
      </c>
      <c r="E21" s="171">
        <f>IF(ISNUMBER(VALUE(SUBSTITUTE(実質収支比率等に係る経年分析!I$49,"▲","-"))),ROUND(VALUE(SUBSTITUTE(実質収支比率等に係る経年分析!I$49,"▲","-")),2),NA())</f>
        <v>15.32</v>
      </c>
      <c r="F21" s="171">
        <f>IF(ISNUMBER(VALUE(SUBSTITUTE(実質収支比率等に係る経年分析!J$49,"▲","-"))),ROUND(VALUE(SUBSTITUTE(実質収支比率等に係る経年分析!J$49,"▲","-")),2),NA())</f>
        <v>-29.66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介護保険事業（介護サービス）</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介護保険事業（事業勘定）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2.91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v>
      </c>
    </row>
    <row r="34" spans="1:16" x14ac:dyDescent="0.15">
      <c r="A34" s="172" t="str">
        <f>IF(連結実質赤字比率に係る赤字・黒字の構成分析!C$36="",NA(),連結実質赤字比率に係る赤字・黒字の構成分析!C$36)</f>
        <v>農業集落排水特別会計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4.8499999999999996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20.440000000000001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28.42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34.630000000000003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2.54</v>
      </c>
    </row>
    <row r="36" spans="1:16" x14ac:dyDescent="0.15">
      <c r="A36" s="172" t="str">
        <f>IF(連結実質赤字比率に係る赤字・黒字の構成分析!C$34="",NA(),連結実質赤字比率に係る赤字・黒字の構成分析!C$34)</f>
        <v>国民健康保険事業（事業勘定）</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4.4000000000000004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357</v>
      </c>
      <c r="E42" s="173"/>
      <c r="F42" s="173"/>
      <c r="G42" s="173">
        <f>'実質公債費比率（分子）の構造'!L$52</f>
        <v>346</v>
      </c>
      <c r="H42" s="173"/>
      <c r="I42" s="173"/>
      <c r="J42" s="173">
        <f>'実質公債費比率（分子）の構造'!M$52</f>
        <v>367</v>
      </c>
      <c r="K42" s="173"/>
      <c r="L42" s="173"/>
      <c r="M42" s="173">
        <f>'実質公債費比率（分子）の構造'!N$52</f>
        <v>390</v>
      </c>
      <c r="N42" s="173"/>
      <c r="O42" s="173"/>
      <c r="P42" s="173">
        <f>'実質公債費比率（分子）の構造'!O$52</f>
        <v>405</v>
      </c>
    </row>
    <row r="43" spans="1:16" x14ac:dyDescent="0.15">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v>
      </c>
      <c r="C45" s="173"/>
      <c r="D45" s="173"/>
      <c r="E45" s="173">
        <f>'実質公債費比率（分子）の構造'!L$49</f>
        <v>1</v>
      </c>
      <c r="F45" s="173"/>
      <c r="G45" s="173"/>
      <c r="H45" s="173">
        <f>'実質公債費比率（分子）の構造'!M$49</f>
        <v>1</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86</v>
      </c>
      <c r="C46" s="173"/>
      <c r="D46" s="173"/>
      <c r="E46" s="173">
        <f>'実質公債費比率（分子）の構造'!L$48</f>
        <v>87</v>
      </c>
      <c r="F46" s="173"/>
      <c r="G46" s="173"/>
      <c r="H46" s="173">
        <f>'実質公債費比率（分子）の構造'!M$48</f>
        <v>82</v>
      </c>
      <c r="I46" s="173"/>
      <c r="J46" s="173"/>
      <c r="K46" s="173">
        <f>'実質公債費比率（分子）の構造'!N$48</f>
        <v>89</v>
      </c>
      <c r="L46" s="173"/>
      <c r="M46" s="173"/>
      <c r="N46" s="173">
        <f>'実質公債費比率（分子）の構造'!O$48</f>
        <v>83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410</v>
      </c>
      <c r="C49" s="173"/>
      <c r="D49" s="173"/>
      <c r="E49" s="173">
        <f>'実質公債費比率（分子）の構造'!L$45</f>
        <v>396</v>
      </c>
      <c r="F49" s="173"/>
      <c r="G49" s="173"/>
      <c r="H49" s="173">
        <f>'実質公債費比率（分子）の構造'!M$45</f>
        <v>428</v>
      </c>
      <c r="I49" s="173"/>
      <c r="J49" s="173"/>
      <c r="K49" s="173">
        <f>'実質公債費比率（分子）の構造'!N$45</f>
        <v>463</v>
      </c>
      <c r="L49" s="173"/>
      <c r="M49" s="173"/>
      <c r="N49" s="173">
        <f>'実質公債費比率（分子）の構造'!O$45</f>
        <v>506</v>
      </c>
      <c r="O49" s="173"/>
      <c r="P49" s="173"/>
    </row>
    <row r="50" spans="1:16" x14ac:dyDescent="0.15">
      <c r="A50" s="173" t="s">
        <v>71</v>
      </c>
      <c r="B50" s="173" t="e">
        <f>NA()</f>
        <v>#N/A</v>
      </c>
      <c r="C50" s="173">
        <f>IF(ISNUMBER('実質公債費比率（分子）の構造'!K$53),'実質公債費比率（分子）の構造'!K$53,NA())</f>
        <v>141</v>
      </c>
      <c r="D50" s="173" t="e">
        <f>NA()</f>
        <v>#N/A</v>
      </c>
      <c r="E50" s="173" t="e">
        <f>NA()</f>
        <v>#N/A</v>
      </c>
      <c r="F50" s="173">
        <f>IF(ISNUMBER('実質公債費比率（分子）の構造'!L$53),'実質公債費比率（分子）の構造'!L$53,NA())</f>
        <v>138</v>
      </c>
      <c r="G50" s="173" t="e">
        <f>NA()</f>
        <v>#N/A</v>
      </c>
      <c r="H50" s="173" t="e">
        <f>NA()</f>
        <v>#N/A</v>
      </c>
      <c r="I50" s="173">
        <f>IF(ISNUMBER('実質公債費比率（分子）の構造'!M$53),'実質公債費比率（分子）の構造'!M$53,NA())</f>
        <v>144</v>
      </c>
      <c r="J50" s="173" t="e">
        <f>NA()</f>
        <v>#N/A</v>
      </c>
      <c r="K50" s="173" t="e">
        <f>NA()</f>
        <v>#N/A</v>
      </c>
      <c r="L50" s="173">
        <f>IF(ISNUMBER('実質公債費比率（分子）の構造'!N$53),'実質公債費比率（分子）の構造'!N$53,NA())</f>
        <v>162</v>
      </c>
      <c r="M50" s="173" t="e">
        <f>NA()</f>
        <v>#N/A</v>
      </c>
      <c r="N50" s="173" t="e">
        <f>NA()</f>
        <v>#N/A</v>
      </c>
      <c r="O50" s="173">
        <f>IF(ISNUMBER('実質公債費比率（分子）の構造'!O$53),'実質公債費比率（分子）の構造'!O$53,NA())</f>
        <v>184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3267</v>
      </c>
      <c r="E56" s="172"/>
      <c r="F56" s="172"/>
      <c r="G56" s="172">
        <f>'将来負担比率（分子）の構造'!J$52</f>
        <v>3166</v>
      </c>
      <c r="H56" s="172"/>
      <c r="I56" s="172"/>
      <c r="J56" s="172">
        <f>'将来負担比率（分子）の構造'!K$52</f>
        <v>3033</v>
      </c>
      <c r="K56" s="172"/>
      <c r="L56" s="172"/>
      <c r="M56" s="172">
        <f>'将来負担比率（分子）の構造'!L$52</f>
        <v>2911</v>
      </c>
      <c r="N56" s="172"/>
      <c r="O56" s="172"/>
      <c r="P56" s="172">
        <f>'将来負担比率（分子）の構造'!M$52</f>
        <v>1766</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8694</v>
      </c>
      <c r="E58" s="172"/>
      <c r="F58" s="172"/>
      <c r="G58" s="172">
        <f>'将来負担比率（分子）の構造'!J$50</f>
        <v>9556</v>
      </c>
      <c r="H58" s="172"/>
      <c r="I58" s="172"/>
      <c r="J58" s="172">
        <f>'将来負担比率（分子）の構造'!K$50</f>
        <v>9328</v>
      </c>
      <c r="K58" s="172"/>
      <c r="L58" s="172"/>
      <c r="M58" s="172">
        <f>'将来負担比率（分子）の構造'!L$50</f>
        <v>9829</v>
      </c>
      <c r="N58" s="172"/>
      <c r="O58" s="172"/>
      <c r="P58" s="172">
        <f>'将来負担比率（分子）の構造'!M$50</f>
        <v>14665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477</v>
      </c>
      <c r="C62" s="172"/>
      <c r="D62" s="172"/>
      <c r="E62" s="172">
        <f>'将来負担比率（分子）の構造'!J$45</f>
        <v>429</v>
      </c>
      <c r="F62" s="172"/>
      <c r="G62" s="172"/>
      <c r="H62" s="172">
        <f>'将来負担比率（分子）の構造'!K$45</f>
        <v>345</v>
      </c>
      <c r="I62" s="172"/>
      <c r="J62" s="172"/>
      <c r="K62" s="172">
        <f>'将来負担比率（分子）の構造'!L$45</f>
        <v>333</v>
      </c>
      <c r="L62" s="172"/>
      <c r="M62" s="172"/>
      <c r="N62" s="172">
        <f>'将来負担比率（分子）の構造'!M$45</f>
        <v>249</v>
      </c>
      <c r="O62" s="172"/>
      <c r="P62" s="172"/>
    </row>
    <row r="63" spans="1:16" x14ac:dyDescent="0.15">
      <c r="A63" s="172" t="s">
        <v>34</v>
      </c>
      <c r="B63" s="172">
        <f>'将来負担比率（分子）の構造'!I$44</f>
        <v>2</v>
      </c>
      <c r="C63" s="172"/>
      <c r="D63" s="172"/>
      <c r="E63" s="172">
        <f>'将来負担比率（分子）の構造'!J$44</f>
        <v>1</v>
      </c>
      <c r="F63" s="172"/>
      <c r="G63" s="172"/>
      <c r="H63" s="172">
        <f>'将来負担比率（分子）の構造'!K$44</f>
        <v>1</v>
      </c>
      <c r="I63" s="172"/>
      <c r="J63" s="172"/>
      <c r="K63" s="172" t="str">
        <f>'将来負担比率（分子）の構造'!L$44</f>
        <v>-</v>
      </c>
      <c r="L63" s="172"/>
      <c r="M63" s="172"/>
      <c r="N63" s="172">
        <f>'将来負担比率（分子）の構造'!M$44</f>
        <v>2</v>
      </c>
      <c r="O63" s="172"/>
      <c r="P63" s="172"/>
    </row>
    <row r="64" spans="1:16" x14ac:dyDescent="0.15">
      <c r="A64" s="172" t="s">
        <v>33</v>
      </c>
      <c r="B64" s="172">
        <f>'将来負担比率（分子）の構造'!I$43</f>
        <v>841</v>
      </c>
      <c r="C64" s="172"/>
      <c r="D64" s="172"/>
      <c r="E64" s="172">
        <f>'将来負担比率（分子）の構造'!J$43</f>
        <v>766</v>
      </c>
      <c r="F64" s="172"/>
      <c r="G64" s="172"/>
      <c r="H64" s="172">
        <f>'将来負担比率（分子）の構造'!K$43</f>
        <v>680</v>
      </c>
      <c r="I64" s="172"/>
      <c r="J64" s="172"/>
      <c r="K64" s="172">
        <f>'将来負担比率（分子）の構造'!L$43</f>
        <v>608</v>
      </c>
      <c r="L64" s="172"/>
      <c r="M64" s="172"/>
      <c r="N64" s="172">
        <f>'将来負担比率（分子）の構造'!M$43</f>
        <v>550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3901</v>
      </c>
      <c r="C66" s="172"/>
      <c r="D66" s="172"/>
      <c r="E66" s="172">
        <f>'将来負担比率（分子）の構造'!J$41</f>
        <v>3745</v>
      </c>
      <c r="F66" s="172"/>
      <c r="G66" s="172"/>
      <c r="H66" s="172">
        <f>'将来負担比率（分子）の構造'!K$41</f>
        <v>3555</v>
      </c>
      <c r="I66" s="172"/>
      <c r="J66" s="172"/>
      <c r="K66" s="172">
        <f>'将来負担比率（分子）の構造'!L$41</f>
        <v>3415</v>
      </c>
      <c r="L66" s="172"/>
      <c r="M66" s="172"/>
      <c r="N66" s="172">
        <f>'将来負担比率（分子）の構造'!M$41</f>
        <v>3116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1843</v>
      </c>
      <c r="C72" s="176">
        <f>基金残高に係る経年分析!G55</f>
        <v>2443</v>
      </c>
      <c r="D72" s="176">
        <f>基金残高に係る経年分析!H55</f>
        <v>2993</v>
      </c>
    </row>
    <row r="73" spans="1:16" x14ac:dyDescent="0.15">
      <c r="A73" s="175" t="s">
        <v>78</v>
      </c>
      <c r="B73" s="176">
        <f>基金残高に係る経年分析!F56</f>
        <v>537</v>
      </c>
      <c r="C73" s="176">
        <f>基金残高に係る経年分析!G56</f>
        <v>537</v>
      </c>
      <c r="D73" s="176">
        <f>基金残高に係る経年分析!H56</f>
        <v>541</v>
      </c>
    </row>
    <row r="74" spans="1:16" x14ac:dyDescent="0.15">
      <c r="A74" s="175" t="s">
        <v>79</v>
      </c>
      <c r="B74" s="176">
        <f>基金残高に係る経年分析!F57</f>
        <v>6044</v>
      </c>
      <c r="C74" s="176">
        <f>基金残高に係る経年分析!G57</f>
        <v>5845</v>
      </c>
      <c r="D74" s="176">
        <f>基金残高に係る経年分析!H57</f>
        <v>9944</v>
      </c>
    </row>
  </sheetData>
  <sheetProtection algorithmName="SHA-512" hashValue="tS5JPOFPsulal6K3x1OyxR0TX3NgtC4d/khMjhVSIcn7fg945eDjaST48hVdIQxQW6F0heDQ1U4WQzb+8g0LEw==" saltValue="l7imXR5WUjw6Z3vs4dc3s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620</v>
      </c>
      <c r="DI1" s="782"/>
      <c r="DJ1" s="782"/>
      <c r="DK1" s="782"/>
      <c r="DL1" s="782"/>
      <c r="DM1" s="782"/>
      <c r="DN1" s="783"/>
      <c r="DO1" s="212"/>
      <c r="DP1" s="781" t="s">
        <v>619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6" t="s">
        <v>214</v>
      </c>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6" t="s">
        <v>215</v>
      </c>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8"/>
      <c r="CD3" s="760" t="s">
        <v>618</v>
      </c>
      <c r="CE3" s="761"/>
      <c r="CF3" s="761"/>
      <c r="CG3" s="761"/>
      <c r="CH3" s="761"/>
      <c r="CI3" s="761"/>
      <c r="CJ3" s="761"/>
      <c r="CK3" s="761"/>
      <c r="CL3" s="761"/>
      <c r="CM3" s="761"/>
      <c r="CN3" s="761"/>
      <c r="CO3" s="761"/>
      <c r="CP3" s="761"/>
      <c r="CQ3" s="761"/>
      <c r="CR3" s="761"/>
      <c r="CS3" s="761"/>
      <c r="CT3" s="761"/>
      <c r="CU3" s="761"/>
      <c r="CV3" s="761"/>
      <c r="CW3" s="761"/>
      <c r="CX3" s="761"/>
      <c r="CY3" s="761"/>
      <c r="CZ3" s="761"/>
      <c r="DA3" s="761"/>
      <c r="DB3" s="761"/>
      <c r="DC3" s="761"/>
      <c r="DD3" s="761"/>
      <c r="DE3" s="761"/>
      <c r="DF3" s="761"/>
      <c r="DG3" s="761"/>
      <c r="DH3" s="761"/>
      <c r="DI3" s="761"/>
      <c r="DJ3" s="761"/>
      <c r="DK3" s="761"/>
      <c r="DL3" s="761"/>
      <c r="DM3" s="761"/>
      <c r="DN3" s="761"/>
      <c r="DO3" s="761"/>
      <c r="DP3" s="761"/>
      <c r="DQ3" s="761"/>
      <c r="DR3" s="761"/>
      <c r="DS3" s="761"/>
      <c r="DT3" s="761"/>
      <c r="DU3" s="761"/>
      <c r="DV3" s="761"/>
      <c r="DW3" s="761"/>
      <c r="DX3" s="761"/>
      <c r="DY3" s="761"/>
      <c r="DZ3" s="761"/>
      <c r="EA3" s="761"/>
      <c r="EB3" s="761"/>
      <c r="EC3" s="762"/>
    </row>
    <row r="4" spans="2:143" ht="11.25" customHeight="1" x14ac:dyDescent="0.15">
      <c r="B4" s="726" t="s">
        <v>1</v>
      </c>
      <c r="C4" s="727"/>
      <c r="D4" s="727"/>
      <c r="E4" s="727"/>
      <c r="F4" s="727"/>
      <c r="G4" s="727"/>
      <c r="H4" s="727"/>
      <c r="I4" s="727"/>
      <c r="J4" s="727"/>
      <c r="K4" s="727"/>
      <c r="L4" s="727"/>
      <c r="M4" s="727"/>
      <c r="N4" s="727"/>
      <c r="O4" s="727"/>
      <c r="P4" s="727"/>
      <c r="Q4" s="728"/>
      <c r="R4" s="726" t="s">
        <v>216</v>
      </c>
      <c r="S4" s="727"/>
      <c r="T4" s="727"/>
      <c r="U4" s="727"/>
      <c r="V4" s="727"/>
      <c r="W4" s="727"/>
      <c r="X4" s="727"/>
      <c r="Y4" s="728"/>
      <c r="Z4" s="726" t="s">
        <v>217</v>
      </c>
      <c r="AA4" s="727"/>
      <c r="AB4" s="727"/>
      <c r="AC4" s="728"/>
      <c r="AD4" s="726" t="s">
        <v>218</v>
      </c>
      <c r="AE4" s="727"/>
      <c r="AF4" s="727"/>
      <c r="AG4" s="727"/>
      <c r="AH4" s="727"/>
      <c r="AI4" s="727"/>
      <c r="AJ4" s="727"/>
      <c r="AK4" s="728"/>
      <c r="AL4" s="726" t="s">
        <v>217</v>
      </c>
      <c r="AM4" s="727"/>
      <c r="AN4" s="727"/>
      <c r="AO4" s="728"/>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0" t="s">
        <v>617</v>
      </c>
      <c r="CE4" s="761"/>
      <c r="CF4" s="761"/>
      <c r="CG4" s="761"/>
      <c r="CH4" s="761"/>
      <c r="CI4" s="761"/>
      <c r="CJ4" s="761"/>
      <c r="CK4" s="761"/>
      <c r="CL4" s="761"/>
      <c r="CM4" s="761"/>
      <c r="CN4" s="761"/>
      <c r="CO4" s="761"/>
      <c r="CP4" s="761"/>
      <c r="CQ4" s="761"/>
      <c r="CR4" s="761"/>
      <c r="CS4" s="761"/>
      <c r="CT4" s="761"/>
      <c r="CU4" s="761"/>
      <c r="CV4" s="761"/>
      <c r="CW4" s="761"/>
      <c r="CX4" s="761"/>
      <c r="CY4" s="761"/>
      <c r="CZ4" s="761"/>
      <c r="DA4" s="761"/>
      <c r="DB4" s="761"/>
      <c r="DC4" s="761"/>
      <c r="DD4" s="761"/>
      <c r="DE4" s="761"/>
      <c r="DF4" s="761"/>
      <c r="DG4" s="761"/>
      <c r="DH4" s="761"/>
      <c r="DI4" s="761"/>
      <c r="DJ4" s="761"/>
      <c r="DK4" s="761"/>
      <c r="DL4" s="761"/>
      <c r="DM4" s="761"/>
      <c r="DN4" s="761"/>
      <c r="DO4" s="761"/>
      <c r="DP4" s="761"/>
      <c r="DQ4" s="761"/>
      <c r="DR4" s="761"/>
      <c r="DS4" s="761"/>
      <c r="DT4" s="761"/>
      <c r="DU4" s="761"/>
      <c r="DV4" s="761"/>
      <c r="DW4" s="761"/>
      <c r="DX4" s="761"/>
      <c r="DY4" s="761"/>
      <c r="DZ4" s="761"/>
      <c r="EA4" s="761"/>
      <c r="EB4" s="761"/>
      <c r="EC4" s="762"/>
    </row>
    <row r="5" spans="2:143" s="361" customFormat="1" ht="11.25" customHeight="1" x14ac:dyDescent="0.15">
      <c r="B5" s="738" t="s">
        <v>222</v>
      </c>
      <c r="C5" s="739"/>
      <c r="D5" s="739"/>
      <c r="E5" s="739"/>
      <c r="F5" s="739"/>
      <c r="G5" s="739"/>
      <c r="H5" s="739"/>
      <c r="I5" s="739"/>
      <c r="J5" s="739"/>
      <c r="K5" s="739"/>
      <c r="L5" s="739"/>
      <c r="M5" s="739"/>
      <c r="N5" s="739"/>
      <c r="O5" s="739"/>
      <c r="P5" s="739"/>
      <c r="Q5" s="740"/>
      <c r="R5" s="717">
        <v>583676</v>
      </c>
      <c r="S5" s="718"/>
      <c r="T5" s="718"/>
      <c r="U5" s="718"/>
      <c r="V5" s="718"/>
      <c r="W5" s="718"/>
      <c r="X5" s="718"/>
      <c r="Y5" s="775"/>
      <c r="Z5" s="779">
        <v>3.5</v>
      </c>
      <c r="AA5" s="779"/>
      <c r="AB5" s="779"/>
      <c r="AC5" s="779"/>
      <c r="AD5" s="780">
        <v>583676</v>
      </c>
      <c r="AE5" s="780"/>
      <c r="AF5" s="780"/>
      <c r="AG5" s="780"/>
      <c r="AH5" s="780"/>
      <c r="AI5" s="780"/>
      <c r="AJ5" s="780"/>
      <c r="AK5" s="780"/>
      <c r="AL5" s="764">
        <v>19.8</v>
      </c>
      <c r="AM5" s="743"/>
      <c r="AN5" s="743"/>
      <c r="AO5" s="765"/>
      <c r="AP5" s="738" t="s">
        <v>223</v>
      </c>
      <c r="AQ5" s="739"/>
      <c r="AR5" s="739"/>
      <c r="AS5" s="739"/>
      <c r="AT5" s="739"/>
      <c r="AU5" s="739"/>
      <c r="AV5" s="739"/>
      <c r="AW5" s="739"/>
      <c r="AX5" s="739"/>
      <c r="AY5" s="739"/>
      <c r="AZ5" s="739"/>
      <c r="BA5" s="739"/>
      <c r="BB5" s="739"/>
      <c r="BC5" s="739"/>
      <c r="BD5" s="739"/>
      <c r="BE5" s="739"/>
      <c r="BF5" s="740"/>
      <c r="BG5" s="672">
        <v>583676</v>
      </c>
      <c r="BH5" s="642"/>
      <c r="BI5" s="642"/>
      <c r="BJ5" s="642"/>
      <c r="BK5" s="642"/>
      <c r="BL5" s="642"/>
      <c r="BM5" s="642"/>
      <c r="BN5" s="643"/>
      <c r="BO5" s="691">
        <v>100</v>
      </c>
      <c r="BP5" s="691"/>
      <c r="BQ5" s="691"/>
      <c r="BR5" s="691"/>
      <c r="BS5" s="692" t="s">
        <v>616</v>
      </c>
      <c r="BT5" s="692"/>
      <c r="BU5" s="692"/>
      <c r="BV5" s="692"/>
      <c r="BW5" s="692"/>
      <c r="BX5" s="692"/>
      <c r="BY5" s="692"/>
      <c r="BZ5" s="692"/>
      <c r="CA5" s="692"/>
      <c r="CB5" s="747"/>
      <c r="CD5" s="760" t="s">
        <v>219</v>
      </c>
      <c r="CE5" s="761"/>
      <c r="CF5" s="761"/>
      <c r="CG5" s="761"/>
      <c r="CH5" s="761"/>
      <c r="CI5" s="761"/>
      <c r="CJ5" s="761"/>
      <c r="CK5" s="761"/>
      <c r="CL5" s="761"/>
      <c r="CM5" s="761"/>
      <c r="CN5" s="761"/>
      <c r="CO5" s="761"/>
      <c r="CP5" s="761"/>
      <c r="CQ5" s="762"/>
      <c r="CR5" s="760" t="s">
        <v>224</v>
      </c>
      <c r="CS5" s="761"/>
      <c r="CT5" s="761"/>
      <c r="CU5" s="761"/>
      <c r="CV5" s="761"/>
      <c r="CW5" s="761"/>
      <c r="CX5" s="761"/>
      <c r="CY5" s="762"/>
      <c r="CZ5" s="760" t="s">
        <v>217</v>
      </c>
      <c r="DA5" s="761"/>
      <c r="DB5" s="761"/>
      <c r="DC5" s="762"/>
      <c r="DD5" s="760" t="s">
        <v>225</v>
      </c>
      <c r="DE5" s="761"/>
      <c r="DF5" s="761"/>
      <c r="DG5" s="761"/>
      <c r="DH5" s="761"/>
      <c r="DI5" s="761"/>
      <c r="DJ5" s="761"/>
      <c r="DK5" s="761"/>
      <c r="DL5" s="761"/>
      <c r="DM5" s="761"/>
      <c r="DN5" s="761"/>
      <c r="DO5" s="761"/>
      <c r="DP5" s="762"/>
      <c r="DQ5" s="760" t="s">
        <v>226</v>
      </c>
      <c r="DR5" s="761"/>
      <c r="DS5" s="761"/>
      <c r="DT5" s="761"/>
      <c r="DU5" s="761"/>
      <c r="DV5" s="761"/>
      <c r="DW5" s="761"/>
      <c r="DX5" s="761"/>
      <c r="DY5" s="761"/>
      <c r="DZ5" s="761"/>
      <c r="EA5" s="761"/>
      <c r="EB5" s="761"/>
      <c r="EC5" s="762"/>
    </row>
    <row r="6" spans="2:143" ht="11.25" customHeight="1" x14ac:dyDescent="0.15">
      <c r="B6" s="651" t="s">
        <v>615</v>
      </c>
      <c r="C6" s="652"/>
      <c r="D6" s="652"/>
      <c r="E6" s="652"/>
      <c r="F6" s="652"/>
      <c r="G6" s="652"/>
      <c r="H6" s="652"/>
      <c r="I6" s="652"/>
      <c r="J6" s="652"/>
      <c r="K6" s="652"/>
      <c r="L6" s="652"/>
      <c r="M6" s="652"/>
      <c r="N6" s="652"/>
      <c r="O6" s="652"/>
      <c r="P6" s="652"/>
      <c r="Q6" s="653"/>
      <c r="R6" s="672">
        <v>78585</v>
      </c>
      <c r="S6" s="642"/>
      <c r="T6" s="642"/>
      <c r="U6" s="642"/>
      <c r="V6" s="642"/>
      <c r="W6" s="642"/>
      <c r="X6" s="642"/>
      <c r="Y6" s="643"/>
      <c r="Z6" s="691">
        <v>0.5</v>
      </c>
      <c r="AA6" s="691"/>
      <c r="AB6" s="691"/>
      <c r="AC6" s="691"/>
      <c r="AD6" s="692">
        <v>78585</v>
      </c>
      <c r="AE6" s="692"/>
      <c r="AF6" s="692"/>
      <c r="AG6" s="692"/>
      <c r="AH6" s="692"/>
      <c r="AI6" s="692"/>
      <c r="AJ6" s="692"/>
      <c r="AK6" s="692"/>
      <c r="AL6" s="673">
        <v>2.7</v>
      </c>
      <c r="AM6" s="676"/>
      <c r="AN6" s="676"/>
      <c r="AO6" s="693"/>
      <c r="AP6" s="651" t="s">
        <v>614</v>
      </c>
      <c r="AQ6" s="652"/>
      <c r="AR6" s="652"/>
      <c r="AS6" s="652"/>
      <c r="AT6" s="652"/>
      <c r="AU6" s="652"/>
      <c r="AV6" s="652"/>
      <c r="AW6" s="652"/>
      <c r="AX6" s="652"/>
      <c r="AY6" s="652"/>
      <c r="AZ6" s="652"/>
      <c r="BA6" s="652"/>
      <c r="BB6" s="652"/>
      <c r="BC6" s="652"/>
      <c r="BD6" s="652"/>
      <c r="BE6" s="652"/>
      <c r="BF6" s="653"/>
      <c r="BG6" s="672">
        <v>583676</v>
      </c>
      <c r="BH6" s="642"/>
      <c r="BI6" s="642"/>
      <c r="BJ6" s="642"/>
      <c r="BK6" s="642"/>
      <c r="BL6" s="642"/>
      <c r="BM6" s="642"/>
      <c r="BN6" s="643"/>
      <c r="BO6" s="691">
        <v>100</v>
      </c>
      <c r="BP6" s="691"/>
      <c r="BQ6" s="691"/>
      <c r="BR6" s="691"/>
      <c r="BS6" s="692" t="s">
        <v>548</v>
      </c>
      <c r="BT6" s="692"/>
      <c r="BU6" s="692"/>
      <c r="BV6" s="692"/>
      <c r="BW6" s="692"/>
      <c r="BX6" s="692"/>
      <c r="BY6" s="692"/>
      <c r="BZ6" s="692"/>
      <c r="CA6" s="692"/>
      <c r="CB6" s="747"/>
      <c r="CD6" s="720" t="s">
        <v>227</v>
      </c>
      <c r="CE6" s="721"/>
      <c r="CF6" s="721"/>
      <c r="CG6" s="721"/>
      <c r="CH6" s="721"/>
      <c r="CI6" s="721"/>
      <c r="CJ6" s="721"/>
      <c r="CK6" s="721"/>
      <c r="CL6" s="721"/>
      <c r="CM6" s="721"/>
      <c r="CN6" s="721"/>
      <c r="CO6" s="721"/>
      <c r="CP6" s="721"/>
      <c r="CQ6" s="722"/>
      <c r="CR6" s="672">
        <v>65910</v>
      </c>
      <c r="CS6" s="642"/>
      <c r="CT6" s="642"/>
      <c r="CU6" s="642"/>
      <c r="CV6" s="642"/>
      <c r="CW6" s="642"/>
      <c r="CX6" s="642"/>
      <c r="CY6" s="643"/>
      <c r="CZ6" s="764">
        <v>0.4</v>
      </c>
      <c r="DA6" s="743"/>
      <c r="DB6" s="743"/>
      <c r="DC6" s="776"/>
      <c r="DD6" s="641" t="s">
        <v>548</v>
      </c>
      <c r="DE6" s="642"/>
      <c r="DF6" s="642"/>
      <c r="DG6" s="642"/>
      <c r="DH6" s="642"/>
      <c r="DI6" s="642"/>
      <c r="DJ6" s="642"/>
      <c r="DK6" s="642"/>
      <c r="DL6" s="642"/>
      <c r="DM6" s="642"/>
      <c r="DN6" s="642"/>
      <c r="DO6" s="642"/>
      <c r="DP6" s="643"/>
      <c r="DQ6" s="641">
        <v>65910</v>
      </c>
      <c r="DR6" s="642"/>
      <c r="DS6" s="642"/>
      <c r="DT6" s="642"/>
      <c r="DU6" s="642"/>
      <c r="DV6" s="642"/>
      <c r="DW6" s="642"/>
      <c r="DX6" s="642"/>
      <c r="DY6" s="642"/>
      <c r="DZ6" s="642"/>
      <c r="EA6" s="642"/>
      <c r="EB6" s="642"/>
      <c r="EC6" s="705"/>
    </row>
    <row r="7" spans="2:143" ht="11.25" customHeight="1" x14ac:dyDescent="0.15">
      <c r="B7" s="651" t="s">
        <v>228</v>
      </c>
      <c r="C7" s="652"/>
      <c r="D7" s="652"/>
      <c r="E7" s="652"/>
      <c r="F7" s="652"/>
      <c r="G7" s="652"/>
      <c r="H7" s="652"/>
      <c r="I7" s="652"/>
      <c r="J7" s="652"/>
      <c r="K7" s="652"/>
      <c r="L7" s="652"/>
      <c r="M7" s="652"/>
      <c r="N7" s="652"/>
      <c r="O7" s="652"/>
      <c r="P7" s="652"/>
      <c r="Q7" s="653"/>
      <c r="R7" s="672">
        <v>242</v>
      </c>
      <c r="S7" s="642"/>
      <c r="T7" s="642"/>
      <c r="U7" s="642"/>
      <c r="V7" s="642"/>
      <c r="W7" s="642"/>
      <c r="X7" s="642"/>
      <c r="Y7" s="643"/>
      <c r="Z7" s="691">
        <v>0</v>
      </c>
      <c r="AA7" s="691"/>
      <c r="AB7" s="691"/>
      <c r="AC7" s="691"/>
      <c r="AD7" s="692">
        <v>242</v>
      </c>
      <c r="AE7" s="692"/>
      <c r="AF7" s="692"/>
      <c r="AG7" s="692"/>
      <c r="AH7" s="692"/>
      <c r="AI7" s="692"/>
      <c r="AJ7" s="692"/>
      <c r="AK7" s="692"/>
      <c r="AL7" s="673">
        <v>0</v>
      </c>
      <c r="AM7" s="676"/>
      <c r="AN7" s="676"/>
      <c r="AO7" s="693"/>
      <c r="AP7" s="651" t="s">
        <v>613</v>
      </c>
      <c r="AQ7" s="652"/>
      <c r="AR7" s="652"/>
      <c r="AS7" s="652"/>
      <c r="AT7" s="652"/>
      <c r="AU7" s="652"/>
      <c r="AV7" s="652"/>
      <c r="AW7" s="652"/>
      <c r="AX7" s="652"/>
      <c r="AY7" s="652"/>
      <c r="AZ7" s="652"/>
      <c r="BA7" s="652"/>
      <c r="BB7" s="652"/>
      <c r="BC7" s="652"/>
      <c r="BD7" s="652"/>
      <c r="BE7" s="652"/>
      <c r="BF7" s="653"/>
      <c r="BG7" s="672">
        <v>223608</v>
      </c>
      <c r="BH7" s="642"/>
      <c r="BI7" s="642"/>
      <c r="BJ7" s="642"/>
      <c r="BK7" s="642"/>
      <c r="BL7" s="642"/>
      <c r="BM7" s="642"/>
      <c r="BN7" s="643"/>
      <c r="BO7" s="691">
        <v>38.299999999999997</v>
      </c>
      <c r="BP7" s="691"/>
      <c r="BQ7" s="691"/>
      <c r="BR7" s="691"/>
      <c r="BS7" s="692" t="s">
        <v>548</v>
      </c>
      <c r="BT7" s="692"/>
      <c r="BU7" s="692"/>
      <c r="BV7" s="692"/>
      <c r="BW7" s="692"/>
      <c r="BX7" s="692"/>
      <c r="BY7" s="692"/>
      <c r="BZ7" s="692"/>
      <c r="CA7" s="692"/>
      <c r="CB7" s="747"/>
      <c r="CD7" s="706" t="s">
        <v>229</v>
      </c>
      <c r="CE7" s="707"/>
      <c r="CF7" s="707"/>
      <c r="CG7" s="707"/>
      <c r="CH7" s="707"/>
      <c r="CI7" s="707"/>
      <c r="CJ7" s="707"/>
      <c r="CK7" s="707"/>
      <c r="CL7" s="707"/>
      <c r="CM7" s="707"/>
      <c r="CN7" s="707"/>
      <c r="CO7" s="707"/>
      <c r="CP7" s="707"/>
      <c r="CQ7" s="708"/>
      <c r="CR7" s="672">
        <v>6710458</v>
      </c>
      <c r="CS7" s="642"/>
      <c r="CT7" s="642"/>
      <c r="CU7" s="642"/>
      <c r="CV7" s="642"/>
      <c r="CW7" s="642"/>
      <c r="CX7" s="642"/>
      <c r="CY7" s="643"/>
      <c r="CZ7" s="691">
        <v>42.5</v>
      </c>
      <c r="DA7" s="691"/>
      <c r="DB7" s="691"/>
      <c r="DC7" s="691"/>
      <c r="DD7" s="641">
        <v>36348</v>
      </c>
      <c r="DE7" s="642"/>
      <c r="DF7" s="642"/>
      <c r="DG7" s="642"/>
      <c r="DH7" s="642"/>
      <c r="DI7" s="642"/>
      <c r="DJ7" s="642"/>
      <c r="DK7" s="642"/>
      <c r="DL7" s="642"/>
      <c r="DM7" s="642"/>
      <c r="DN7" s="642"/>
      <c r="DO7" s="642"/>
      <c r="DP7" s="643"/>
      <c r="DQ7" s="641">
        <v>1063866</v>
      </c>
      <c r="DR7" s="642"/>
      <c r="DS7" s="642"/>
      <c r="DT7" s="642"/>
      <c r="DU7" s="642"/>
      <c r="DV7" s="642"/>
      <c r="DW7" s="642"/>
      <c r="DX7" s="642"/>
      <c r="DY7" s="642"/>
      <c r="DZ7" s="642"/>
      <c r="EA7" s="642"/>
      <c r="EB7" s="642"/>
      <c r="EC7" s="705"/>
    </row>
    <row r="8" spans="2:143" ht="11.25" customHeight="1" x14ac:dyDescent="0.15">
      <c r="B8" s="651" t="s">
        <v>230</v>
      </c>
      <c r="C8" s="652"/>
      <c r="D8" s="652"/>
      <c r="E8" s="652"/>
      <c r="F8" s="652"/>
      <c r="G8" s="652"/>
      <c r="H8" s="652"/>
      <c r="I8" s="652"/>
      <c r="J8" s="652"/>
      <c r="K8" s="652"/>
      <c r="L8" s="652"/>
      <c r="M8" s="652"/>
      <c r="N8" s="652"/>
      <c r="O8" s="652"/>
      <c r="P8" s="652"/>
      <c r="Q8" s="653"/>
      <c r="R8" s="672">
        <v>1848</v>
      </c>
      <c r="S8" s="642"/>
      <c r="T8" s="642"/>
      <c r="U8" s="642"/>
      <c r="V8" s="642"/>
      <c r="W8" s="642"/>
      <c r="X8" s="642"/>
      <c r="Y8" s="643"/>
      <c r="Z8" s="691">
        <v>0</v>
      </c>
      <c r="AA8" s="691"/>
      <c r="AB8" s="691"/>
      <c r="AC8" s="691"/>
      <c r="AD8" s="692">
        <v>1848</v>
      </c>
      <c r="AE8" s="692"/>
      <c r="AF8" s="692"/>
      <c r="AG8" s="692"/>
      <c r="AH8" s="692"/>
      <c r="AI8" s="692"/>
      <c r="AJ8" s="692"/>
      <c r="AK8" s="692"/>
      <c r="AL8" s="673">
        <v>0.1</v>
      </c>
      <c r="AM8" s="676"/>
      <c r="AN8" s="676"/>
      <c r="AO8" s="693"/>
      <c r="AP8" s="651" t="s">
        <v>612</v>
      </c>
      <c r="AQ8" s="652"/>
      <c r="AR8" s="652"/>
      <c r="AS8" s="652"/>
      <c r="AT8" s="652"/>
      <c r="AU8" s="652"/>
      <c r="AV8" s="652"/>
      <c r="AW8" s="652"/>
      <c r="AX8" s="652"/>
      <c r="AY8" s="652"/>
      <c r="AZ8" s="652"/>
      <c r="BA8" s="652"/>
      <c r="BB8" s="652"/>
      <c r="BC8" s="652"/>
      <c r="BD8" s="652"/>
      <c r="BE8" s="652"/>
      <c r="BF8" s="653"/>
      <c r="BG8" s="672">
        <v>8113</v>
      </c>
      <c r="BH8" s="642"/>
      <c r="BI8" s="642"/>
      <c r="BJ8" s="642"/>
      <c r="BK8" s="642"/>
      <c r="BL8" s="642"/>
      <c r="BM8" s="642"/>
      <c r="BN8" s="643"/>
      <c r="BO8" s="691">
        <v>1.4</v>
      </c>
      <c r="BP8" s="691"/>
      <c r="BQ8" s="691"/>
      <c r="BR8" s="691"/>
      <c r="BS8" s="692" t="s">
        <v>548</v>
      </c>
      <c r="BT8" s="692"/>
      <c r="BU8" s="692"/>
      <c r="BV8" s="692"/>
      <c r="BW8" s="692"/>
      <c r="BX8" s="692"/>
      <c r="BY8" s="692"/>
      <c r="BZ8" s="692"/>
      <c r="CA8" s="692"/>
      <c r="CB8" s="747"/>
      <c r="CD8" s="706" t="s">
        <v>231</v>
      </c>
      <c r="CE8" s="707"/>
      <c r="CF8" s="707"/>
      <c r="CG8" s="707"/>
      <c r="CH8" s="707"/>
      <c r="CI8" s="707"/>
      <c r="CJ8" s="707"/>
      <c r="CK8" s="707"/>
      <c r="CL8" s="707"/>
      <c r="CM8" s="707"/>
      <c r="CN8" s="707"/>
      <c r="CO8" s="707"/>
      <c r="CP8" s="707"/>
      <c r="CQ8" s="708"/>
      <c r="CR8" s="672">
        <v>1135072</v>
      </c>
      <c r="CS8" s="642"/>
      <c r="CT8" s="642"/>
      <c r="CU8" s="642"/>
      <c r="CV8" s="642"/>
      <c r="CW8" s="642"/>
      <c r="CX8" s="642"/>
      <c r="CY8" s="643"/>
      <c r="CZ8" s="691">
        <v>7.2</v>
      </c>
      <c r="DA8" s="691"/>
      <c r="DB8" s="691"/>
      <c r="DC8" s="691"/>
      <c r="DD8" s="641" t="s">
        <v>548</v>
      </c>
      <c r="DE8" s="642"/>
      <c r="DF8" s="642"/>
      <c r="DG8" s="642"/>
      <c r="DH8" s="642"/>
      <c r="DI8" s="642"/>
      <c r="DJ8" s="642"/>
      <c r="DK8" s="642"/>
      <c r="DL8" s="642"/>
      <c r="DM8" s="642"/>
      <c r="DN8" s="642"/>
      <c r="DO8" s="642"/>
      <c r="DP8" s="643"/>
      <c r="DQ8" s="641">
        <v>649942</v>
      </c>
      <c r="DR8" s="642"/>
      <c r="DS8" s="642"/>
      <c r="DT8" s="642"/>
      <c r="DU8" s="642"/>
      <c r="DV8" s="642"/>
      <c r="DW8" s="642"/>
      <c r="DX8" s="642"/>
      <c r="DY8" s="642"/>
      <c r="DZ8" s="642"/>
      <c r="EA8" s="642"/>
      <c r="EB8" s="642"/>
      <c r="EC8" s="705"/>
    </row>
    <row r="9" spans="2:143" ht="11.25" customHeight="1" x14ac:dyDescent="0.15">
      <c r="B9" s="651" t="s">
        <v>232</v>
      </c>
      <c r="C9" s="652"/>
      <c r="D9" s="652"/>
      <c r="E9" s="652"/>
      <c r="F9" s="652"/>
      <c r="G9" s="652"/>
      <c r="H9" s="652"/>
      <c r="I9" s="652"/>
      <c r="J9" s="652"/>
      <c r="K9" s="652"/>
      <c r="L9" s="652"/>
      <c r="M9" s="652"/>
      <c r="N9" s="652"/>
      <c r="O9" s="652"/>
      <c r="P9" s="652"/>
      <c r="Q9" s="653"/>
      <c r="R9" s="672">
        <v>2023</v>
      </c>
      <c r="S9" s="642"/>
      <c r="T9" s="642"/>
      <c r="U9" s="642"/>
      <c r="V9" s="642"/>
      <c r="W9" s="642"/>
      <c r="X9" s="642"/>
      <c r="Y9" s="643"/>
      <c r="Z9" s="691">
        <v>0</v>
      </c>
      <c r="AA9" s="691"/>
      <c r="AB9" s="691"/>
      <c r="AC9" s="691"/>
      <c r="AD9" s="692">
        <v>2023</v>
      </c>
      <c r="AE9" s="692"/>
      <c r="AF9" s="692"/>
      <c r="AG9" s="692"/>
      <c r="AH9" s="692"/>
      <c r="AI9" s="692"/>
      <c r="AJ9" s="692"/>
      <c r="AK9" s="692"/>
      <c r="AL9" s="673">
        <v>0.1</v>
      </c>
      <c r="AM9" s="676"/>
      <c r="AN9" s="676"/>
      <c r="AO9" s="693"/>
      <c r="AP9" s="651" t="s">
        <v>611</v>
      </c>
      <c r="AQ9" s="652"/>
      <c r="AR9" s="652"/>
      <c r="AS9" s="652"/>
      <c r="AT9" s="652"/>
      <c r="AU9" s="652"/>
      <c r="AV9" s="652"/>
      <c r="AW9" s="652"/>
      <c r="AX9" s="652"/>
      <c r="AY9" s="652"/>
      <c r="AZ9" s="652"/>
      <c r="BA9" s="652"/>
      <c r="BB9" s="652"/>
      <c r="BC9" s="652"/>
      <c r="BD9" s="652"/>
      <c r="BE9" s="652"/>
      <c r="BF9" s="653"/>
      <c r="BG9" s="672">
        <v>181558</v>
      </c>
      <c r="BH9" s="642"/>
      <c r="BI9" s="642"/>
      <c r="BJ9" s="642"/>
      <c r="BK9" s="642"/>
      <c r="BL9" s="642"/>
      <c r="BM9" s="642"/>
      <c r="BN9" s="643"/>
      <c r="BO9" s="691">
        <v>31.1</v>
      </c>
      <c r="BP9" s="691"/>
      <c r="BQ9" s="691"/>
      <c r="BR9" s="691"/>
      <c r="BS9" s="692" t="s">
        <v>548</v>
      </c>
      <c r="BT9" s="692"/>
      <c r="BU9" s="692"/>
      <c r="BV9" s="692"/>
      <c r="BW9" s="692"/>
      <c r="BX9" s="692"/>
      <c r="BY9" s="692"/>
      <c r="BZ9" s="692"/>
      <c r="CA9" s="692"/>
      <c r="CB9" s="747"/>
      <c r="CD9" s="706" t="s">
        <v>233</v>
      </c>
      <c r="CE9" s="707"/>
      <c r="CF9" s="707"/>
      <c r="CG9" s="707"/>
      <c r="CH9" s="707"/>
      <c r="CI9" s="707"/>
      <c r="CJ9" s="707"/>
      <c r="CK9" s="707"/>
      <c r="CL9" s="707"/>
      <c r="CM9" s="707"/>
      <c r="CN9" s="707"/>
      <c r="CO9" s="707"/>
      <c r="CP9" s="707"/>
      <c r="CQ9" s="708"/>
      <c r="CR9" s="672">
        <v>441817</v>
      </c>
      <c r="CS9" s="642"/>
      <c r="CT9" s="642"/>
      <c r="CU9" s="642"/>
      <c r="CV9" s="642"/>
      <c r="CW9" s="642"/>
      <c r="CX9" s="642"/>
      <c r="CY9" s="643"/>
      <c r="CZ9" s="691">
        <v>2.8</v>
      </c>
      <c r="DA9" s="691"/>
      <c r="DB9" s="691"/>
      <c r="DC9" s="691"/>
      <c r="DD9" s="641">
        <v>4032</v>
      </c>
      <c r="DE9" s="642"/>
      <c r="DF9" s="642"/>
      <c r="DG9" s="642"/>
      <c r="DH9" s="642"/>
      <c r="DI9" s="642"/>
      <c r="DJ9" s="642"/>
      <c r="DK9" s="642"/>
      <c r="DL9" s="642"/>
      <c r="DM9" s="642"/>
      <c r="DN9" s="642"/>
      <c r="DO9" s="642"/>
      <c r="DP9" s="643"/>
      <c r="DQ9" s="641">
        <v>268415</v>
      </c>
      <c r="DR9" s="642"/>
      <c r="DS9" s="642"/>
      <c r="DT9" s="642"/>
      <c r="DU9" s="642"/>
      <c r="DV9" s="642"/>
      <c r="DW9" s="642"/>
      <c r="DX9" s="642"/>
      <c r="DY9" s="642"/>
      <c r="DZ9" s="642"/>
      <c r="EA9" s="642"/>
      <c r="EB9" s="642"/>
      <c r="EC9" s="705"/>
    </row>
    <row r="10" spans="2:143" ht="11.25" customHeight="1" x14ac:dyDescent="0.15">
      <c r="B10" s="651" t="s">
        <v>610</v>
      </c>
      <c r="C10" s="652"/>
      <c r="D10" s="652"/>
      <c r="E10" s="652"/>
      <c r="F10" s="652"/>
      <c r="G10" s="652"/>
      <c r="H10" s="652"/>
      <c r="I10" s="652"/>
      <c r="J10" s="652"/>
      <c r="K10" s="652"/>
      <c r="L10" s="652"/>
      <c r="M10" s="652"/>
      <c r="N10" s="652"/>
      <c r="O10" s="652"/>
      <c r="P10" s="652"/>
      <c r="Q10" s="653"/>
      <c r="R10" s="672" t="s">
        <v>548</v>
      </c>
      <c r="S10" s="642"/>
      <c r="T10" s="642"/>
      <c r="U10" s="642"/>
      <c r="V10" s="642"/>
      <c r="W10" s="642"/>
      <c r="X10" s="642"/>
      <c r="Y10" s="643"/>
      <c r="Z10" s="691" t="s">
        <v>548</v>
      </c>
      <c r="AA10" s="691"/>
      <c r="AB10" s="691"/>
      <c r="AC10" s="691"/>
      <c r="AD10" s="692" t="s">
        <v>548</v>
      </c>
      <c r="AE10" s="692"/>
      <c r="AF10" s="692"/>
      <c r="AG10" s="692"/>
      <c r="AH10" s="692"/>
      <c r="AI10" s="692"/>
      <c r="AJ10" s="692"/>
      <c r="AK10" s="692"/>
      <c r="AL10" s="673" t="s">
        <v>548</v>
      </c>
      <c r="AM10" s="676"/>
      <c r="AN10" s="676"/>
      <c r="AO10" s="693"/>
      <c r="AP10" s="651" t="s">
        <v>609</v>
      </c>
      <c r="AQ10" s="652"/>
      <c r="AR10" s="652"/>
      <c r="AS10" s="652"/>
      <c r="AT10" s="652"/>
      <c r="AU10" s="652"/>
      <c r="AV10" s="652"/>
      <c r="AW10" s="652"/>
      <c r="AX10" s="652"/>
      <c r="AY10" s="652"/>
      <c r="AZ10" s="652"/>
      <c r="BA10" s="652"/>
      <c r="BB10" s="652"/>
      <c r="BC10" s="652"/>
      <c r="BD10" s="652"/>
      <c r="BE10" s="652"/>
      <c r="BF10" s="653"/>
      <c r="BG10" s="672">
        <v>14428</v>
      </c>
      <c r="BH10" s="642"/>
      <c r="BI10" s="642"/>
      <c r="BJ10" s="642"/>
      <c r="BK10" s="642"/>
      <c r="BL10" s="642"/>
      <c r="BM10" s="642"/>
      <c r="BN10" s="643"/>
      <c r="BO10" s="691">
        <v>2.5</v>
      </c>
      <c r="BP10" s="691"/>
      <c r="BQ10" s="691"/>
      <c r="BR10" s="691"/>
      <c r="BS10" s="692" t="s">
        <v>548</v>
      </c>
      <c r="BT10" s="692"/>
      <c r="BU10" s="692"/>
      <c r="BV10" s="692"/>
      <c r="BW10" s="692"/>
      <c r="BX10" s="692"/>
      <c r="BY10" s="692"/>
      <c r="BZ10" s="692"/>
      <c r="CA10" s="692"/>
      <c r="CB10" s="747"/>
      <c r="CD10" s="706" t="s">
        <v>234</v>
      </c>
      <c r="CE10" s="707"/>
      <c r="CF10" s="707"/>
      <c r="CG10" s="707"/>
      <c r="CH10" s="707"/>
      <c r="CI10" s="707"/>
      <c r="CJ10" s="707"/>
      <c r="CK10" s="707"/>
      <c r="CL10" s="707"/>
      <c r="CM10" s="707"/>
      <c r="CN10" s="707"/>
      <c r="CO10" s="707"/>
      <c r="CP10" s="707"/>
      <c r="CQ10" s="708"/>
      <c r="CR10" s="672">
        <v>360</v>
      </c>
      <c r="CS10" s="642"/>
      <c r="CT10" s="642"/>
      <c r="CU10" s="642"/>
      <c r="CV10" s="642"/>
      <c r="CW10" s="642"/>
      <c r="CX10" s="642"/>
      <c r="CY10" s="643"/>
      <c r="CZ10" s="691">
        <v>0</v>
      </c>
      <c r="DA10" s="691"/>
      <c r="DB10" s="691"/>
      <c r="DC10" s="691"/>
      <c r="DD10" s="641" t="s">
        <v>548</v>
      </c>
      <c r="DE10" s="642"/>
      <c r="DF10" s="642"/>
      <c r="DG10" s="642"/>
      <c r="DH10" s="642"/>
      <c r="DI10" s="642"/>
      <c r="DJ10" s="642"/>
      <c r="DK10" s="642"/>
      <c r="DL10" s="642"/>
      <c r="DM10" s="642"/>
      <c r="DN10" s="642"/>
      <c r="DO10" s="642"/>
      <c r="DP10" s="643"/>
      <c r="DQ10" s="641">
        <v>360</v>
      </c>
      <c r="DR10" s="642"/>
      <c r="DS10" s="642"/>
      <c r="DT10" s="642"/>
      <c r="DU10" s="642"/>
      <c r="DV10" s="642"/>
      <c r="DW10" s="642"/>
      <c r="DX10" s="642"/>
      <c r="DY10" s="642"/>
      <c r="DZ10" s="642"/>
      <c r="EA10" s="642"/>
      <c r="EB10" s="642"/>
      <c r="EC10" s="705"/>
    </row>
    <row r="11" spans="2:143" ht="11.25" customHeight="1" x14ac:dyDescent="0.15">
      <c r="B11" s="651" t="s">
        <v>235</v>
      </c>
      <c r="C11" s="652"/>
      <c r="D11" s="652"/>
      <c r="E11" s="652"/>
      <c r="F11" s="652"/>
      <c r="G11" s="652"/>
      <c r="H11" s="652"/>
      <c r="I11" s="652"/>
      <c r="J11" s="652"/>
      <c r="K11" s="652"/>
      <c r="L11" s="652"/>
      <c r="M11" s="652"/>
      <c r="N11" s="652"/>
      <c r="O11" s="652"/>
      <c r="P11" s="652"/>
      <c r="Q11" s="653"/>
      <c r="R11" s="672">
        <v>129736</v>
      </c>
      <c r="S11" s="642"/>
      <c r="T11" s="642"/>
      <c r="U11" s="642"/>
      <c r="V11" s="642"/>
      <c r="W11" s="642"/>
      <c r="X11" s="642"/>
      <c r="Y11" s="643"/>
      <c r="Z11" s="673">
        <v>0.8</v>
      </c>
      <c r="AA11" s="676"/>
      <c r="AB11" s="676"/>
      <c r="AC11" s="677"/>
      <c r="AD11" s="641">
        <v>129736</v>
      </c>
      <c r="AE11" s="642"/>
      <c r="AF11" s="642"/>
      <c r="AG11" s="642"/>
      <c r="AH11" s="642"/>
      <c r="AI11" s="642"/>
      <c r="AJ11" s="642"/>
      <c r="AK11" s="643"/>
      <c r="AL11" s="673">
        <v>4.4000000000000004</v>
      </c>
      <c r="AM11" s="676"/>
      <c r="AN11" s="676"/>
      <c r="AO11" s="693"/>
      <c r="AP11" s="651" t="s">
        <v>608</v>
      </c>
      <c r="AQ11" s="652"/>
      <c r="AR11" s="652"/>
      <c r="AS11" s="652"/>
      <c r="AT11" s="652"/>
      <c r="AU11" s="652"/>
      <c r="AV11" s="652"/>
      <c r="AW11" s="652"/>
      <c r="AX11" s="652"/>
      <c r="AY11" s="652"/>
      <c r="AZ11" s="652"/>
      <c r="BA11" s="652"/>
      <c r="BB11" s="652"/>
      <c r="BC11" s="652"/>
      <c r="BD11" s="652"/>
      <c r="BE11" s="652"/>
      <c r="BF11" s="653"/>
      <c r="BG11" s="672">
        <v>19509</v>
      </c>
      <c r="BH11" s="642"/>
      <c r="BI11" s="642"/>
      <c r="BJ11" s="642"/>
      <c r="BK11" s="642"/>
      <c r="BL11" s="642"/>
      <c r="BM11" s="642"/>
      <c r="BN11" s="643"/>
      <c r="BO11" s="691">
        <v>3.3</v>
      </c>
      <c r="BP11" s="691"/>
      <c r="BQ11" s="691"/>
      <c r="BR11" s="691"/>
      <c r="BS11" s="692" t="s">
        <v>548</v>
      </c>
      <c r="BT11" s="692"/>
      <c r="BU11" s="692"/>
      <c r="BV11" s="692"/>
      <c r="BW11" s="692"/>
      <c r="BX11" s="692"/>
      <c r="BY11" s="692"/>
      <c r="BZ11" s="692"/>
      <c r="CA11" s="692"/>
      <c r="CB11" s="747"/>
      <c r="CD11" s="706" t="s">
        <v>236</v>
      </c>
      <c r="CE11" s="707"/>
      <c r="CF11" s="707"/>
      <c r="CG11" s="707"/>
      <c r="CH11" s="707"/>
      <c r="CI11" s="707"/>
      <c r="CJ11" s="707"/>
      <c r="CK11" s="707"/>
      <c r="CL11" s="707"/>
      <c r="CM11" s="707"/>
      <c r="CN11" s="707"/>
      <c r="CO11" s="707"/>
      <c r="CP11" s="707"/>
      <c r="CQ11" s="708"/>
      <c r="CR11" s="672">
        <v>4097085</v>
      </c>
      <c r="CS11" s="642"/>
      <c r="CT11" s="642"/>
      <c r="CU11" s="642"/>
      <c r="CV11" s="642"/>
      <c r="CW11" s="642"/>
      <c r="CX11" s="642"/>
      <c r="CY11" s="643"/>
      <c r="CZ11" s="691">
        <v>25.9</v>
      </c>
      <c r="DA11" s="691"/>
      <c r="DB11" s="691"/>
      <c r="DC11" s="691"/>
      <c r="DD11" s="641">
        <v>2797821</v>
      </c>
      <c r="DE11" s="642"/>
      <c r="DF11" s="642"/>
      <c r="DG11" s="642"/>
      <c r="DH11" s="642"/>
      <c r="DI11" s="642"/>
      <c r="DJ11" s="642"/>
      <c r="DK11" s="642"/>
      <c r="DL11" s="642"/>
      <c r="DM11" s="642"/>
      <c r="DN11" s="642"/>
      <c r="DO11" s="642"/>
      <c r="DP11" s="643"/>
      <c r="DQ11" s="641">
        <v>1051247</v>
      </c>
      <c r="DR11" s="642"/>
      <c r="DS11" s="642"/>
      <c r="DT11" s="642"/>
      <c r="DU11" s="642"/>
      <c r="DV11" s="642"/>
      <c r="DW11" s="642"/>
      <c r="DX11" s="642"/>
      <c r="DY11" s="642"/>
      <c r="DZ11" s="642"/>
      <c r="EA11" s="642"/>
      <c r="EB11" s="642"/>
      <c r="EC11" s="705"/>
    </row>
    <row r="12" spans="2:143" ht="11.25" customHeight="1" x14ac:dyDescent="0.15">
      <c r="B12" s="651" t="s">
        <v>237</v>
      </c>
      <c r="C12" s="652"/>
      <c r="D12" s="652"/>
      <c r="E12" s="652"/>
      <c r="F12" s="652"/>
      <c r="G12" s="652"/>
      <c r="H12" s="652"/>
      <c r="I12" s="652"/>
      <c r="J12" s="652"/>
      <c r="K12" s="652"/>
      <c r="L12" s="652"/>
      <c r="M12" s="652"/>
      <c r="N12" s="652"/>
      <c r="O12" s="652"/>
      <c r="P12" s="652"/>
      <c r="Q12" s="653"/>
      <c r="R12" s="672" t="s">
        <v>548</v>
      </c>
      <c r="S12" s="642"/>
      <c r="T12" s="642"/>
      <c r="U12" s="642"/>
      <c r="V12" s="642"/>
      <c r="W12" s="642"/>
      <c r="X12" s="642"/>
      <c r="Y12" s="643"/>
      <c r="Z12" s="691" t="s">
        <v>548</v>
      </c>
      <c r="AA12" s="691"/>
      <c r="AB12" s="691"/>
      <c r="AC12" s="691"/>
      <c r="AD12" s="692" t="s">
        <v>548</v>
      </c>
      <c r="AE12" s="692"/>
      <c r="AF12" s="692"/>
      <c r="AG12" s="692"/>
      <c r="AH12" s="692"/>
      <c r="AI12" s="692"/>
      <c r="AJ12" s="692"/>
      <c r="AK12" s="692"/>
      <c r="AL12" s="673" t="s">
        <v>548</v>
      </c>
      <c r="AM12" s="676"/>
      <c r="AN12" s="676"/>
      <c r="AO12" s="693"/>
      <c r="AP12" s="651" t="s">
        <v>607</v>
      </c>
      <c r="AQ12" s="652"/>
      <c r="AR12" s="652"/>
      <c r="AS12" s="652"/>
      <c r="AT12" s="652"/>
      <c r="AU12" s="652"/>
      <c r="AV12" s="652"/>
      <c r="AW12" s="652"/>
      <c r="AX12" s="652"/>
      <c r="AY12" s="652"/>
      <c r="AZ12" s="652"/>
      <c r="BA12" s="652"/>
      <c r="BB12" s="652"/>
      <c r="BC12" s="652"/>
      <c r="BD12" s="652"/>
      <c r="BE12" s="652"/>
      <c r="BF12" s="653"/>
      <c r="BG12" s="672">
        <v>325113</v>
      </c>
      <c r="BH12" s="642"/>
      <c r="BI12" s="642"/>
      <c r="BJ12" s="642"/>
      <c r="BK12" s="642"/>
      <c r="BL12" s="642"/>
      <c r="BM12" s="642"/>
      <c r="BN12" s="643"/>
      <c r="BO12" s="691">
        <v>55.7</v>
      </c>
      <c r="BP12" s="691"/>
      <c r="BQ12" s="691"/>
      <c r="BR12" s="691"/>
      <c r="BS12" s="692" t="s">
        <v>548</v>
      </c>
      <c r="BT12" s="692"/>
      <c r="BU12" s="692"/>
      <c r="BV12" s="692"/>
      <c r="BW12" s="692"/>
      <c r="BX12" s="692"/>
      <c r="BY12" s="692"/>
      <c r="BZ12" s="692"/>
      <c r="CA12" s="692"/>
      <c r="CB12" s="747"/>
      <c r="CD12" s="706" t="s">
        <v>238</v>
      </c>
      <c r="CE12" s="707"/>
      <c r="CF12" s="707"/>
      <c r="CG12" s="707"/>
      <c r="CH12" s="707"/>
      <c r="CI12" s="707"/>
      <c r="CJ12" s="707"/>
      <c r="CK12" s="707"/>
      <c r="CL12" s="707"/>
      <c r="CM12" s="707"/>
      <c r="CN12" s="707"/>
      <c r="CO12" s="707"/>
      <c r="CP12" s="707"/>
      <c r="CQ12" s="708"/>
      <c r="CR12" s="672">
        <v>192367</v>
      </c>
      <c r="CS12" s="642"/>
      <c r="CT12" s="642"/>
      <c r="CU12" s="642"/>
      <c r="CV12" s="642"/>
      <c r="CW12" s="642"/>
      <c r="CX12" s="642"/>
      <c r="CY12" s="643"/>
      <c r="CZ12" s="691">
        <v>1.2</v>
      </c>
      <c r="DA12" s="691"/>
      <c r="DB12" s="691"/>
      <c r="DC12" s="691"/>
      <c r="DD12" s="641" t="s">
        <v>548</v>
      </c>
      <c r="DE12" s="642"/>
      <c r="DF12" s="642"/>
      <c r="DG12" s="642"/>
      <c r="DH12" s="642"/>
      <c r="DI12" s="642"/>
      <c r="DJ12" s="642"/>
      <c r="DK12" s="642"/>
      <c r="DL12" s="642"/>
      <c r="DM12" s="642"/>
      <c r="DN12" s="642"/>
      <c r="DO12" s="642"/>
      <c r="DP12" s="643"/>
      <c r="DQ12" s="641">
        <v>37112</v>
      </c>
      <c r="DR12" s="642"/>
      <c r="DS12" s="642"/>
      <c r="DT12" s="642"/>
      <c r="DU12" s="642"/>
      <c r="DV12" s="642"/>
      <c r="DW12" s="642"/>
      <c r="DX12" s="642"/>
      <c r="DY12" s="642"/>
      <c r="DZ12" s="642"/>
      <c r="EA12" s="642"/>
      <c r="EB12" s="642"/>
      <c r="EC12" s="705"/>
    </row>
    <row r="13" spans="2:143" ht="11.25" customHeight="1" x14ac:dyDescent="0.15">
      <c r="B13" s="651" t="s">
        <v>239</v>
      </c>
      <c r="C13" s="652"/>
      <c r="D13" s="652"/>
      <c r="E13" s="652"/>
      <c r="F13" s="652"/>
      <c r="G13" s="652"/>
      <c r="H13" s="652"/>
      <c r="I13" s="652"/>
      <c r="J13" s="652"/>
      <c r="K13" s="652"/>
      <c r="L13" s="652"/>
      <c r="M13" s="652"/>
      <c r="N13" s="652"/>
      <c r="O13" s="652"/>
      <c r="P13" s="652"/>
      <c r="Q13" s="653"/>
      <c r="R13" s="672" t="s">
        <v>548</v>
      </c>
      <c r="S13" s="642"/>
      <c r="T13" s="642"/>
      <c r="U13" s="642"/>
      <c r="V13" s="642"/>
      <c r="W13" s="642"/>
      <c r="X13" s="642"/>
      <c r="Y13" s="643"/>
      <c r="Z13" s="691" t="s">
        <v>548</v>
      </c>
      <c r="AA13" s="691"/>
      <c r="AB13" s="691"/>
      <c r="AC13" s="691"/>
      <c r="AD13" s="692" t="s">
        <v>548</v>
      </c>
      <c r="AE13" s="692"/>
      <c r="AF13" s="692"/>
      <c r="AG13" s="692"/>
      <c r="AH13" s="692"/>
      <c r="AI13" s="692"/>
      <c r="AJ13" s="692"/>
      <c r="AK13" s="692"/>
      <c r="AL13" s="673" t="s">
        <v>548</v>
      </c>
      <c r="AM13" s="676"/>
      <c r="AN13" s="676"/>
      <c r="AO13" s="693"/>
      <c r="AP13" s="651" t="s">
        <v>606</v>
      </c>
      <c r="AQ13" s="652"/>
      <c r="AR13" s="652"/>
      <c r="AS13" s="652"/>
      <c r="AT13" s="652"/>
      <c r="AU13" s="652"/>
      <c r="AV13" s="652"/>
      <c r="AW13" s="652"/>
      <c r="AX13" s="652"/>
      <c r="AY13" s="652"/>
      <c r="AZ13" s="652"/>
      <c r="BA13" s="652"/>
      <c r="BB13" s="652"/>
      <c r="BC13" s="652"/>
      <c r="BD13" s="652"/>
      <c r="BE13" s="652"/>
      <c r="BF13" s="653"/>
      <c r="BG13" s="672">
        <v>226827</v>
      </c>
      <c r="BH13" s="642"/>
      <c r="BI13" s="642"/>
      <c r="BJ13" s="642"/>
      <c r="BK13" s="642"/>
      <c r="BL13" s="642"/>
      <c r="BM13" s="642"/>
      <c r="BN13" s="643"/>
      <c r="BO13" s="691">
        <v>38.9</v>
      </c>
      <c r="BP13" s="691"/>
      <c r="BQ13" s="691"/>
      <c r="BR13" s="691"/>
      <c r="BS13" s="692" t="s">
        <v>548</v>
      </c>
      <c r="BT13" s="692"/>
      <c r="BU13" s="692"/>
      <c r="BV13" s="692"/>
      <c r="BW13" s="692"/>
      <c r="BX13" s="692"/>
      <c r="BY13" s="692"/>
      <c r="BZ13" s="692"/>
      <c r="CA13" s="692"/>
      <c r="CB13" s="747"/>
      <c r="CD13" s="706" t="s">
        <v>240</v>
      </c>
      <c r="CE13" s="707"/>
      <c r="CF13" s="707"/>
      <c r="CG13" s="707"/>
      <c r="CH13" s="707"/>
      <c r="CI13" s="707"/>
      <c r="CJ13" s="707"/>
      <c r="CK13" s="707"/>
      <c r="CL13" s="707"/>
      <c r="CM13" s="707"/>
      <c r="CN13" s="707"/>
      <c r="CO13" s="707"/>
      <c r="CP13" s="707"/>
      <c r="CQ13" s="708"/>
      <c r="CR13" s="672">
        <v>1689729</v>
      </c>
      <c r="CS13" s="642"/>
      <c r="CT13" s="642"/>
      <c r="CU13" s="642"/>
      <c r="CV13" s="642"/>
      <c r="CW13" s="642"/>
      <c r="CX13" s="642"/>
      <c r="CY13" s="643"/>
      <c r="CZ13" s="691">
        <v>10.7</v>
      </c>
      <c r="DA13" s="691"/>
      <c r="DB13" s="691"/>
      <c r="DC13" s="691"/>
      <c r="DD13" s="641">
        <v>132949</v>
      </c>
      <c r="DE13" s="642"/>
      <c r="DF13" s="642"/>
      <c r="DG13" s="642"/>
      <c r="DH13" s="642"/>
      <c r="DI13" s="642"/>
      <c r="DJ13" s="642"/>
      <c r="DK13" s="642"/>
      <c r="DL13" s="642"/>
      <c r="DM13" s="642"/>
      <c r="DN13" s="642"/>
      <c r="DO13" s="642"/>
      <c r="DP13" s="643"/>
      <c r="DQ13" s="641">
        <v>199398</v>
      </c>
      <c r="DR13" s="642"/>
      <c r="DS13" s="642"/>
      <c r="DT13" s="642"/>
      <c r="DU13" s="642"/>
      <c r="DV13" s="642"/>
      <c r="DW13" s="642"/>
      <c r="DX13" s="642"/>
      <c r="DY13" s="642"/>
      <c r="DZ13" s="642"/>
      <c r="EA13" s="642"/>
      <c r="EB13" s="642"/>
      <c r="EC13" s="705"/>
    </row>
    <row r="14" spans="2:143" ht="11.25" customHeight="1" x14ac:dyDescent="0.15">
      <c r="B14" s="651" t="s">
        <v>241</v>
      </c>
      <c r="C14" s="652"/>
      <c r="D14" s="652"/>
      <c r="E14" s="652"/>
      <c r="F14" s="652"/>
      <c r="G14" s="652"/>
      <c r="H14" s="652"/>
      <c r="I14" s="652"/>
      <c r="J14" s="652"/>
      <c r="K14" s="652"/>
      <c r="L14" s="652"/>
      <c r="M14" s="652"/>
      <c r="N14" s="652"/>
      <c r="O14" s="652"/>
      <c r="P14" s="652"/>
      <c r="Q14" s="653"/>
      <c r="R14" s="672" t="s">
        <v>548</v>
      </c>
      <c r="S14" s="642"/>
      <c r="T14" s="642"/>
      <c r="U14" s="642"/>
      <c r="V14" s="642"/>
      <c r="W14" s="642"/>
      <c r="X14" s="642"/>
      <c r="Y14" s="643"/>
      <c r="Z14" s="691" t="s">
        <v>548</v>
      </c>
      <c r="AA14" s="691"/>
      <c r="AB14" s="691"/>
      <c r="AC14" s="691"/>
      <c r="AD14" s="692" t="s">
        <v>548</v>
      </c>
      <c r="AE14" s="692"/>
      <c r="AF14" s="692"/>
      <c r="AG14" s="692"/>
      <c r="AH14" s="692"/>
      <c r="AI14" s="692"/>
      <c r="AJ14" s="692"/>
      <c r="AK14" s="692"/>
      <c r="AL14" s="673" t="s">
        <v>548</v>
      </c>
      <c r="AM14" s="676"/>
      <c r="AN14" s="676"/>
      <c r="AO14" s="693"/>
      <c r="AP14" s="651" t="s">
        <v>605</v>
      </c>
      <c r="AQ14" s="652"/>
      <c r="AR14" s="652"/>
      <c r="AS14" s="652"/>
      <c r="AT14" s="652"/>
      <c r="AU14" s="652"/>
      <c r="AV14" s="652"/>
      <c r="AW14" s="652"/>
      <c r="AX14" s="652"/>
      <c r="AY14" s="652"/>
      <c r="AZ14" s="652"/>
      <c r="BA14" s="652"/>
      <c r="BB14" s="652"/>
      <c r="BC14" s="652"/>
      <c r="BD14" s="652"/>
      <c r="BE14" s="652"/>
      <c r="BF14" s="653"/>
      <c r="BG14" s="672">
        <v>23456</v>
      </c>
      <c r="BH14" s="642"/>
      <c r="BI14" s="642"/>
      <c r="BJ14" s="642"/>
      <c r="BK14" s="642"/>
      <c r="BL14" s="642"/>
      <c r="BM14" s="642"/>
      <c r="BN14" s="643"/>
      <c r="BO14" s="691">
        <v>4</v>
      </c>
      <c r="BP14" s="691"/>
      <c r="BQ14" s="691"/>
      <c r="BR14" s="691"/>
      <c r="BS14" s="692" t="s">
        <v>548</v>
      </c>
      <c r="BT14" s="692"/>
      <c r="BU14" s="692"/>
      <c r="BV14" s="692"/>
      <c r="BW14" s="692"/>
      <c r="BX14" s="692"/>
      <c r="BY14" s="692"/>
      <c r="BZ14" s="692"/>
      <c r="CA14" s="692"/>
      <c r="CB14" s="747"/>
      <c r="CD14" s="706" t="s">
        <v>242</v>
      </c>
      <c r="CE14" s="707"/>
      <c r="CF14" s="707"/>
      <c r="CG14" s="707"/>
      <c r="CH14" s="707"/>
      <c r="CI14" s="707"/>
      <c r="CJ14" s="707"/>
      <c r="CK14" s="707"/>
      <c r="CL14" s="707"/>
      <c r="CM14" s="707"/>
      <c r="CN14" s="707"/>
      <c r="CO14" s="707"/>
      <c r="CP14" s="707"/>
      <c r="CQ14" s="708"/>
      <c r="CR14" s="672">
        <v>249516</v>
      </c>
      <c r="CS14" s="642"/>
      <c r="CT14" s="642"/>
      <c r="CU14" s="642"/>
      <c r="CV14" s="642"/>
      <c r="CW14" s="642"/>
      <c r="CX14" s="642"/>
      <c r="CY14" s="643"/>
      <c r="CZ14" s="691">
        <v>1.6</v>
      </c>
      <c r="DA14" s="691"/>
      <c r="DB14" s="691"/>
      <c r="DC14" s="691"/>
      <c r="DD14" s="641">
        <v>104996</v>
      </c>
      <c r="DE14" s="642"/>
      <c r="DF14" s="642"/>
      <c r="DG14" s="642"/>
      <c r="DH14" s="642"/>
      <c r="DI14" s="642"/>
      <c r="DJ14" s="642"/>
      <c r="DK14" s="642"/>
      <c r="DL14" s="642"/>
      <c r="DM14" s="642"/>
      <c r="DN14" s="642"/>
      <c r="DO14" s="642"/>
      <c r="DP14" s="643"/>
      <c r="DQ14" s="641">
        <v>152554</v>
      </c>
      <c r="DR14" s="642"/>
      <c r="DS14" s="642"/>
      <c r="DT14" s="642"/>
      <c r="DU14" s="642"/>
      <c r="DV14" s="642"/>
      <c r="DW14" s="642"/>
      <c r="DX14" s="642"/>
      <c r="DY14" s="642"/>
      <c r="DZ14" s="642"/>
      <c r="EA14" s="642"/>
      <c r="EB14" s="642"/>
      <c r="EC14" s="705"/>
    </row>
    <row r="15" spans="2:143" ht="11.25" customHeight="1" x14ac:dyDescent="0.15">
      <c r="B15" s="651" t="s">
        <v>243</v>
      </c>
      <c r="C15" s="652"/>
      <c r="D15" s="652"/>
      <c r="E15" s="652"/>
      <c r="F15" s="652"/>
      <c r="G15" s="652"/>
      <c r="H15" s="652"/>
      <c r="I15" s="652"/>
      <c r="J15" s="652"/>
      <c r="K15" s="652"/>
      <c r="L15" s="652"/>
      <c r="M15" s="652"/>
      <c r="N15" s="652"/>
      <c r="O15" s="652"/>
      <c r="P15" s="652"/>
      <c r="Q15" s="653"/>
      <c r="R15" s="672" t="s">
        <v>548</v>
      </c>
      <c r="S15" s="642"/>
      <c r="T15" s="642"/>
      <c r="U15" s="642"/>
      <c r="V15" s="642"/>
      <c r="W15" s="642"/>
      <c r="X15" s="642"/>
      <c r="Y15" s="643"/>
      <c r="Z15" s="691" t="s">
        <v>548</v>
      </c>
      <c r="AA15" s="691"/>
      <c r="AB15" s="691"/>
      <c r="AC15" s="691"/>
      <c r="AD15" s="692" t="s">
        <v>548</v>
      </c>
      <c r="AE15" s="692"/>
      <c r="AF15" s="692"/>
      <c r="AG15" s="692"/>
      <c r="AH15" s="692"/>
      <c r="AI15" s="692"/>
      <c r="AJ15" s="692"/>
      <c r="AK15" s="692"/>
      <c r="AL15" s="673" t="s">
        <v>548</v>
      </c>
      <c r="AM15" s="676"/>
      <c r="AN15" s="676"/>
      <c r="AO15" s="693"/>
      <c r="AP15" s="651" t="s">
        <v>604</v>
      </c>
      <c r="AQ15" s="652"/>
      <c r="AR15" s="652"/>
      <c r="AS15" s="652"/>
      <c r="AT15" s="652"/>
      <c r="AU15" s="652"/>
      <c r="AV15" s="652"/>
      <c r="AW15" s="652"/>
      <c r="AX15" s="652"/>
      <c r="AY15" s="652"/>
      <c r="AZ15" s="652"/>
      <c r="BA15" s="652"/>
      <c r="BB15" s="652"/>
      <c r="BC15" s="652"/>
      <c r="BD15" s="652"/>
      <c r="BE15" s="652"/>
      <c r="BF15" s="653"/>
      <c r="BG15" s="672">
        <v>11499</v>
      </c>
      <c r="BH15" s="642"/>
      <c r="BI15" s="642"/>
      <c r="BJ15" s="642"/>
      <c r="BK15" s="642"/>
      <c r="BL15" s="642"/>
      <c r="BM15" s="642"/>
      <c r="BN15" s="643"/>
      <c r="BO15" s="691">
        <v>2</v>
      </c>
      <c r="BP15" s="691"/>
      <c r="BQ15" s="691"/>
      <c r="BR15" s="691"/>
      <c r="BS15" s="692" t="s">
        <v>593</v>
      </c>
      <c r="BT15" s="692"/>
      <c r="BU15" s="692"/>
      <c r="BV15" s="692"/>
      <c r="BW15" s="692"/>
      <c r="BX15" s="692"/>
      <c r="BY15" s="692"/>
      <c r="BZ15" s="692"/>
      <c r="CA15" s="692"/>
      <c r="CB15" s="747"/>
      <c r="CD15" s="706" t="s">
        <v>244</v>
      </c>
      <c r="CE15" s="707"/>
      <c r="CF15" s="707"/>
      <c r="CG15" s="707"/>
      <c r="CH15" s="707"/>
      <c r="CI15" s="707"/>
      <c r="CJ15" s="707"/>
      <c r="CK15" s="707"/>
      <c r="CL15" s="707"/>
      <c r="CM15" s="707"/>
      <c r="CN15" s="707"/>
      <c r="CO15" s="707"/>
      <c r="CP15" s="707"/>
      <c r="CQ15" s="708"/>
      <c r="CR15" s="672">
        <v>389373</v>
      </c>
      <c r="CS15" s="642"/>
      <c r="CT15" s="642"/>
      <c r="CU15" s="642"/>
      <c r="CV15" s="642"/>
      <c r="CW15" s="642"/>
      <c r="CX15" s="642"/>
      <c r="CY15" s="643"/>
      <c r="CZ15" s="691">
        <v>2.5</v>
      </c>
      <c r="DA15" s="691"/>
      <c r="DB15" s="691"/>
      <c r="DC15" s="691"/>
      <c r="DD15" s="641">
        <v>37666</v>
      </c>
      <c r="DE15" s="642"/>
      <c r="DF15" s="642"/>
      <c r="DG15" s="642"/>
      <c r="DH15" s="642"/>
      <c r="DI15" s="642"/>
      <c r="DJ15" s="642"/>
      <c r="DK15" s="642"/>
      <c r="DL15" s="642"/>
      <c r="DM15" s="642"/>
      <c r="DN15" s="642"/>
      <c r="DO15" s="642"/>
      <c r="DP15" s="643"/>
      <c r="DQ15" s="641">
        <v>365953</v>
      </c>
      <c r="DR15" s="642"/>
      <c r="DS15" s="642"/>
      <c r="DT15" s="642"/>
      <c r="DU15" s="642"/>
      <c r="DV15" s="642"/>
      <c r="DW15" s="642"/>
      <c r="DX15" s="642"/>
      <c r="DY15" s="642"/>
      <c r="DZ15" s="642"/>
      <c r="EA15" s="642"/>
      <c r="EB15" s="642"/>
      <c r="EC15" s="705"/>
    </row>
    <row r="16" spans="2:143" ht="11.25" customHeight="1" x14ac:dyDescent="0.15">
      <c r="B16" s="651" t="s">
        <v>603</v>
      </c>
      <c r="C16" s="652"/>
      <c r="D16" s="652"/>
      <c r="E16" s="652"/>
      <c r="F16" s="652"/>
      <c r="G16" s="652"/>
      <c r="H16" s="652"/>
      <c r="I16" s="652"/>
      <c r="J16" s="652"/>
      <c r="K16" s="652"/>
      <c r="L16" s="652"/>
      <c r="M16" s="652"/>
      <c r="N16" s="652"/>
      <c r="O16" s="652"/>
      <c r="P16" s="652"/>
      <c r="Q16" s="653"/>
      <c r="R16" s="672">
        <v>4362</v>
      </c>
      <c r="S16" s="642"/>
      <c r="T16" s="642"/>
      <c r="U16" s="642"/>
      <c r="V16" s="642"/>
      <c r="W16" s="642"/>
      <c r="X16" s="642"/>
      <c r="Y16" s="643"/>
      <c r="Z16" s="691">
        <v>0</v>
      </c>
      <c r="AA16" s="691"/>
      <c r="AB16" s="691"/>
      <c r="AC16" s="691"/>
      <c r="AD16" s="692">
        <v>4362</v>
      </c>
      <c r="AE16" s="692"/>
      <c r="AF16" s="692"/>
      <c r="AG16" s="692"/>
      <c r="AH16" s="692"/>
      <c r="AI16" s="692"/>
      <c r="AJ16" s="692"/>
      <c r="AK16" s="692"/>
      <c r="AL16" s="673">
        <v>0.1</v>
      </c>
      <c r="AM16" s="676"/>
      <c r="AN16" s="676"/>
      <c r="AO16" s="693"/>
      <c r="AP16" s="651" t="s">
        <v>602</v>
      </c>
      <c r="AQ16" s="652"/>
      <c r="AR16" s="652"/>
      <c r="AS16" s="652"/>
      <c r="AT16" s="652"/>
      <c r="AU16" s="652"/>
      <c r="AV16" s="652"/>
      <c r="AW16" s="652"/>
      <c r="AX16" s="652"/>
      <c r="AY16" s="652"/>
      <c r="AZ16" s="652"/>
      <c r="BA16" s="652"/>
      <c r="BB16" s="652"/>
      <c r="BC16" s="652"/>
      <c r="BD16" s="652"/>
      <c r="BE16" s="652"/>
      <c r="BF16" s="653"/>
      <c r="BG16" s="672" t="s">
        <v>548</v>
      </c>
      <c r="BH16" s="642"/>
      <c r="BI16" s="642"/>
      <c r="BJ16" s="642"/>
      <c r="BK16" s="642"/>
      <c r="BL16" s="642"/>
      <c r="BM16" s="642"/>
      <c r="BN16" s="643"/>
      <c r="BO16" s="691" t="s">
        <v>548</v>
      </c>
      <c r="BP16" s="691"/>
      <c r="BQ16" s="691"/>
      <c r="BR16" s="691"/>
      <c r="BS16" s="692" t="s">
        <v>548</v>
      </c>
      <c r="BT16" s="692"/>
      <c r="BU16" s="692"/>
      <c r="BV16" s="692"/>
      <c r="BW16" s="692"/>
      <c r="BX16" s="692"/>
      <c r="BY16" s="692"/>
      <c r="BZ16" s="692"/>
      <c r="CA16" s="692"/>
      <c r="CB16" s="747"/>
      <c r="CD16" s="706" t="s">
        <v>245</v>
      </c>
      <c r="CE16" s="707"/>
      <c r="CF16" s="707"/>
      <c r="CG16" s="707"/>
      <c r="CH16" s="707"/>
      <c r="CI16" s="707"/>
      <c r="CJ16" s="707"/>
      <c r="CK16" s="707"/>
      <c r="CL16" s="707"/>
      <c r="CM16" s="707"/>
      <c r="CN16" s="707"/>
      <c r="CO16" s="707"/>
      <c r="CP16" s="707"/>
      <c r="CQ16" s="708"/>
      <c r="CR16" s="672">
        <v>314150</v>
      </c>
      <c r="CS16" s="642"/>
      <c r="CT16" s="642"/>
      <c r="CU16" s="642"/>
      <c r="CV16" s="642"/>
      <c r="CW16" s="642"/>
      <c r="CX16" s="642"/>
      <c r="CY16" s="643"/>
      <c r="CZ16" s="691">
        <v>2</v>
      </c>
      <c r="DA16" s="691"/>
      <c r="DB16" s="691"/>
      <c r="DC16" s="691"/>
      <c r="DD16" s="641" t="s">
        <v>548</v>
      </c>
      <c r="DE16" s="642"/>
      <c r="DF16" s="642"/>
      <c r="DG16" s="642"/>
      <c r="DH16" s="642"/>
      <c r="DI16" s="642"/>
      <c r="DJ16" s="642"/>
      <c r="DK16" s="642"/>
      <c r="DL16" s="642"/>
      <c r="DM16" s="642"/>
      <c r="DN16" s="642"/>
      <c r="DO16" s="642"/>
      <c r="DP16" s="643"/>
      <c r="DQ16" s="641">
        <v>289050</v>
      </c>
      <c r="DR16" s="642"/>
      <c r="DS16" s="642"/>
      <c r="DT16" s="642"/>
      <c r="DU16" s="642"/>
      <c r="DV16" s="642"/>
      <c r="DW16" s="642"/>
      <c r="DX16" s="642"/>
      <c r="DY16" s="642"/>
      <c r="DZ16" s="642"/>
      <c r="EA16" s="642"/>
      <c r="EB16" s="642"/>
      <c r="EC16" s="705"/>
    </row>
    <row r="17" spans="2:133" ht="11.25" customHeight="1" x14ac:dyDescent="0.15">
      <c r="B17" s="651" t="s">
        <v>601</v>
      </c>
      <c r="C17" s="652"/>
      <c r="D17" s="652"/>
      <c r="E17" s="652"/>
      <c r="F17" s="652"/>
      <c r="G17" s="652"/>
      <c r="H17" s="652"/>
      <c r="I17" s="652"/>
      <c r="J17" s="652"/>
      <c r="K17" s="652"/>
      <c r="L17" s="652"/>
      <c r="M17" s="652"/>
      <c r="N17" s="652"/>
      <c r="O17" s="652"/>
      <c r="P17" s="652"/>
      <c r="Q17" s="653"/>
      <c r="R17" s="672">
        <v>12248</v>
      </c>
      <c r="S17" s="642"/>
      <c r="T17" s="642"/>
      <c r="U17" s="642"/>
      <c r="V17" s="642"/>
      <c r="W17" s="642"/>
      <c r="X17" s="642"/>
      <c r="Y17" s="643"/>
      <c r="Z17" s="691">
        <v>0.1</v>
      </c>
      <c r="AA17" s="691"/>
      <c r="AB17" s="691"/>
      <c r="AC17" s="691"/>
      <c r="AD17" s="692">
        <v>12248</v>
      </c>
      <c r="AE17" s="692"/>
      <c r="AF17" s="692"/>
      <c r="AG17" s="692"/>
      <c r="AH17" s="692"/>
      <c r="AI17" s="692"/>
      <c r="AJ17" s="692"/>
      <c r="AK17" s="692"/>
      <c r="AL17" s="673">
        <v>0.4</v>
      </c>
      <c r="AM17" s="676"/>
      <c r="AN17" s="676"/>
      <c r="AO17" s="693"/>
      <c r="AP17" s="651" t="s">
        <v>600</v>
      </c>
      <c r="AQ17" s="652"/>
      <c r="AR17" s="652"/>
      <c r="AS17" s="652"/>
      <c r="AT17" s="652"/>
      <c r="AU17" s="652"/>
      <c r="AV17" s="652"/>
      <c r="AW17" s="652"/>
      <c r="AX17" s="652"/>
      <c r="AY17" s="652"/>
      <c r="AZ17" s="652"/>
      <c r="BA17" s="652"/>
      <c r="BB17" s="652"/>
      <c r="BC17" s="652"/>
      <c r="BD17" s="652"/>
      <c r="BE17" s="652"/>
      <c r="BF17" s="653"/>
      <c r="BG17" s="672" t="s">
        <v>593</v>
      </c>
      <c r="BH17" s="642"/>
      <c r="BI17" s="642"/>
      <c r="BJ17" s="642"/>
      <c r="BK17" s="642"/>
      <c r="BL17" s="642"/>
      <c r="BM17" s="642"/>
      <c r="BN17" s="643"/>
      <c r="BO17" s="691" t="s">
        <v>599</v>
      </c>
      <c r="BP17" s="691"/>
      <c r="BQ17" s="691"/>
      <c r="BR17" s="691"/>
      <c r="BS17" s="692" t="s">
        <v>548</v>
      </c>
      <c r="BT17" s="692"/>
      <c r="BU17" s="692"/>
      <c r="BV17" s="692"/>
      <c r="BW17" s="692"/>
      <c r="BX17" s="692"/>
      <c r="BY17" s="692"/>
      <c r="BZ17" s="692"/>
      <c r="CA17" s="692"/>
      <c r="CB17" s="747"/>
      <c r="CD17" s="706" t="s">
        <v>246</v>
      </c>
      <c r="CE17" s="707"/>
      <c r="CF17" s="707"/>
      <c r="CG17" s="707"/>
      <c r="CH17" s="707"/>
      <c r="CI17" s="707"/>
      <c r="CJ17" s="707"/>
      <c r="CK17" s="707"/>
      <c r="CL17" s="707"/>
      <c r="CM17" s="707"/>
      <c r="CN17" s="707"/>
      <c r="CO17" s="707"/>
      <c r="CP17" s="707"/>
      <c r="CQ17" s="708"/>
      <c r="CR17" s="672">
        <v>505944</v>
      </c>
      <c r="CS17" s="642"/>
      <c r="CT17" s="642"/>
      <c r="CU17" s="642"/>
      <c r="CV17" s="642"/>
      <c r="CW17" s="642"/>
      <c r="CX17" s="642"/>
      <c r="CY17" s="643"/>
      <c r="CZ17" s="691">
        <v>3.2</v>
      </c>
      <c r="DA17" s="691"/>
      <c r="DB17" s="691"/>
      <c r="DC17" s="691"/>
      <c r="DD17" s="641" t="s">
        <v>548</v>
      </c>
      <c r="DE17" s="642"/>
      <c r="DF17" s="642"/>
      <c r="DG17" s="642"/>
      <c r="DH17" s="642"/>
      <c r="DI17" s="642"/>
      <c r="DJ17" s="642"/>
      <c r="DK17" s="642"/>
      <c r="DL17" s="642"/>
      <c r="DM17" s="642"/>
      <c r="DN17" s="642"/>
      <c r="DO17" s="642"/>
      <c r="DP17" s="643"/>
      <c r="DQ17" s="641">
        <v>505944</v>
      </c>
      <c r="DR17" s="642"/>
      <c r="DS17" s="642"/>
      <c r="DT17" s="642"/>
      <c r="DU17" s="642"/>
      <c r="DV17" s="642"/>
      <c r="DW17" s="642"/>
      <c r="DX17" s="642"/>
      <c r="DY17" s="642"/>
      <c r="DZ17" s="642"/>
      <c r="EA17" s="642"/>
      <c r="EB17" s="642"/>
      <c r="EC17" s="705"/>
    </row>
    <row r="18" spans="2:133" ht="11.25" customHeight="1" x14ac:dyDescent="0.15">
      <c r="B18" s="651" t="s">
        <v>247</v>
      </c>
      <c r="C18" s="652"/>
      <c r="D18" s="652"/>
      <c r="E18" s="652"/>
      <c r="F18" s="652"/>
      <c r="G18" s="652"/>
      <c r="H18" s="652"/>
      <c r="I18" s="652"/>
      <c r="J18" s="652"/>
      <c r="K18" s="652"/>
      <c r="L18" s="652"/>
      <c r="M18" s="652"/>
      <c r="N18" s="652"/>
      <c r="O18" s="652"/>
      <c r="P18" s="652"/>
      <c r="Q18" s="653"/>
      <c r="R18" s="672">
        <v>14298</v>
      </c>
      <c r="S18" s="642"/>
      <c r="T18" s="642"/>
      <c r="U18" s="642"/>
      <c r="V18" s="642"/>
      <c r="W18" s="642"/>
      <c r="X18" s="642"/>
      <c r="Y18" s="643"/>
      <c r="Z18" s="691">
        <v>0.1</v>
      </c>
      <c r="AA18" s="691"/>
      <c r="AB18" s="691"/>
      <c r="AC18" s="691"/>
      <c r="AD18" s="692">
        <v>14298</v>
      </c>
      <c r="AE18" s="692"/>
      <c r="AF18" s="692"/>
      <c r="AG18" s="692"/>
      <c r="AH18" s="692"/>
      <c r="AI18" s="692"/>
      <c r="AJ18" s="692"/>
      <c r="AK18" s="692"/>
      <c r="AL18" s="673">
        <v>0.5</v>
      </c>
      <c r="AM18" s="676"/>
      <c r="AN18" s="676"/>
      <c r="AO18" s="693"/>
      <c r="AP18" s="651" t="s">
        <v>598</v>
      </c>
      <c r="AQ18" s="652"/>
      <c r="AR18" s="652"/>
      <c r="AS18" s="652"/>
      <c r="AT18" s="652"/>
      <c r="AU18" s="652"/>
      <c r="AV18" s="652"/>
      <c r="AW18" s="652"/>
      <c r="AX18" s="652"/>
      <c r="AY18" s="652"/>
      <c r="AZ18" s="652"/>
      <c r="BA18" s="652"/>
      <c r="BB18" s="652"/>
      <c r="BC18" s="652"/>
      <c r="BD18" s="652"/>
      <c r="BE18" s="652"/>
      <c r="BF18" s="653"/>
      <c r="BG18" s="672" t="s">
        <v>548</v>
      </c>
      <c r="BH18" s="642"/>
      <c r="BI18" s="642"/>
      <c r="BJ18" s="642"/>
      <c r="BK18" s="642"/>
      <c r="BL18" s="642"/>
      <c r="BM18" s="642"/>
      <c r="BN18" s="643"/>
      <c r="BO18" s="691" t="s">
        <v>597</v>
      </c>
      <c r="BP18" s="691"/>
      <c r="BQ18" s="691"/>
      <c r="BR18" s="691"/>
      <c r="BS18" s="692" t="s">
        <v>548</v>
      </c>
      <c r="BT18" s="692"/>
      <c r="BU18" s="692"/>
      <c r="BV18" s="692"/>
      <c r="BW18" s="692"/>
      <c r="BX18" s="692"/>
      <c r="BY18" s="692"/>
      <c r="BZ18" s="692"/>
      <c r="CA18" s="692"/>
      <c r="CB18" s="747"/>
      <c r="CD18" s="706" t="s">
        <v>248</v>
      </c>
      <c r="CE18" s="707"/>
      <c r="CF18" s="707"/>
      <c r="CG18" s="707"/>
      <c r="CH18" s="707"/>
      <c r="CI18" s="707"/>
      <c r="CJ18" s="707"/>
      <c r="CK18" s="707"/>
      <c r="CL18" s="707"/>
      <c r="CM18" s="707"/>
      <c r="CN18" s="707"/>
      <c r="CO18" s="707"/>
      <c r="CP18" s="707"/>
      <c r="CQ18" s="708"/>
      <c r="CR18" s="672" t="s">
        <v>548</v>
      </c>
      <c r="CS18" s="642"/>
      <c r="CT18" s="642"/>
      <c r="CU18" s="642"/>
      <c r="CV18" s="642"/>
      <c r="CW18" s="642"/>
      <c r="CX18" s="642"/>
      <c r="CY18" s="643"/>
      <c r="CZ18" s="691" t="s">
        <v>548</v>
      </c>
      <c r="DA18" s="691"/>
      <c r="DB18" s="691"/>
      <c r="DC18" s="691"/>
      <c r="DD18" s="641" t="s">
        <v>548</v>
      </c>
      <c r="DE18" s="642"/>
      <c r="DF18" s="642"/>
      <c r="DG18" s="642"/>
      <c r="DH18" s="642"/>
      <c r="DI18" s="642"/>
      <c r="DJ18" s="642"/>
      <c r="DK18" s="642"/>
      <c r="DL18" s="642"/>
      <c r="DM18" s="642"/>
      <c r="DN18" s="642"/>
      <c r="DO18" s="642"/>
      <c r="DP18" s="643"/>
      <c r="DQ18" s="641" t="s">
        <v>548</v>
      </c>
      <c r="DR18" s="642"/>
      <c r="DS18" s="642"/>
      <c r="DT18" s="642"/>
      <c r="DU18" s="642"/>
      <c r="DV18" s="642"/>
      <c r="DW18" s="642"/>
      <c r="DX18" s="642"/>
      <c r="DY18" s="642"/>
      <c r="DZ18" s="642"/>
      <c r="EA18" s="642"/>
      <c r="EB18" s="642"/>
      <c r="EC18" s="705"/>
    </row>
    <row r="19" spans="2:133" ht="11.25" customHeight="1" x14ac:dyDescent="0.15">
      <c r="B19" s="651" t="s">
        <v>596</v>
      </c>
      <c r="C19" s="652"/>
      <c r="D19" s="652"/>
      <c r="E19" s="652"/>
      <c r="F19" s="652"/>
      <c r="G19" s="652"/>
      <c r="H19" s="652"/>
      <c r="I19" s="652"/>
      <c r="J19" s="652"/>
      <c r="K19" s="652"/>
      <c r="L19" s="652"/>
      <c r="M19" s="652"/>
      <c r="N19" s="652"/>
      <c r="O19" s="652"/>
      <c r="P19" s="652"/>
      <c r="Q19" s="653"/>
      <c r="R19" s="672">
        <v>985</v>
      </c>
      <c r="S19" s="642"/>
      <c r="T19" s="642"/>
      <c r="U19" s="642"/>
      <c r="V19" s="642"/>
      <c r="W19" s="642"/>
      <c r="X19" s="642"/>
      <c r="Y19" s="643"/>
      <c r="Z19" s="691">
        <v>0</v>
      </c>
      <c r="AA19" s="691"/>
      <c r="AB19" s="691"/>
      <c r="AC19" s="691"/>
      <c r="AD19" s="692">
        <v>985</v>
      </c>
      <c r="AE19" s="692"/>
      <c r="AF19" s="692"/>
      <c r="AG19" s="692"/>
      <c r="AH19" s="692"/>
      <c r="AI19" s="692"/>
      <c r="AJ19" s="692"/>
      <c r="AK19" s="692"/>
      <c r="AL19" s="673">
        <v>0</v>
      </c>
      <c r="AM19" s="676"/>
      <c r="AN19" s="676"/>
      <c r="AO19" s="693"/>
      <c r="AP19" s="651" t="s">
        <v>249</v>
      </c>
      <c r="AQ19" s="652"/>
      <c r="AR19" s="652"/>
      <c r="AS19" s="652"/>
      <c r="AT19" s="652"/>
      <c r="AU19" s="652"/>
      <c r="AV19" s="652"/>
      <c r="AW19" s="652"/>
      <c r="AX19" s="652"/>
      <c r="AY19" s="652"/>
      <c r="AZ19" s="652"/>
      <c r="BA19" s="652"/>
      <c r="BB19" s="652"/>
      <c r="BC19" s="652"/>
      <c r="BD19" s="652"/>
      <c r="BE19" s="652"/>
      <c r="BF19" s="653"/>
      <c r="BG19" s="672" t="s">
        <v>548</v>
      </c>
      <c r="BH19" s="642"/>
      <c r="BI19" s="642"/>
      <c r="BJ19" s="642"/>
      <c r="BK19" s="642"/>
      <c r="BL19" s="642"/>
      <c r="BM19" s="642"/>
      <c r="BN19" s="643"/>
      <c r="BO19" s="691" t="s">
        <v>548</v>
      </c>
      <c r="BP19" s="691"/>
      <c r="BQ19" s="691"/>
      <c r="BR19" s="691"/>
      <c r="BS19" s="692" t="s">
        <v>548</v>
      </c>
      <c r="BT19" s="692"/>
      <c r="BU19" s="692"/>
      <c r="BV19" s="692"/>
      <c r="BW19" s="692"/>
      <c r="BX19" s="692"/>
      <c r="BY19" s="692"/>
      <c r="BZ19" s="692"/>
      <c r="CA19" s="692"/>
      <c r="CB19" s="747"/>
      <c r="CD19" s="706" t="s">
        <v>595</v>
      </c>
      <c r="CE19" s="707"/>
      <c r="CF19" s="707"/>
      <c r="CG19" s="707"/>
      <c r="CH19" s="707"/>
      <c r="CI19" s="707"/>
      <c r="CJ19" s="707"/>
      <c r="CK19" s="707"/>
      <c r="CL19" s="707"/>
      <c r="CM19" s="707"/>
      <c r="CN19" s="707"/>
      <c r="CO19" s="707"/>
      <c r="CP19" s="707"/>
      <c r="CQ19" s="708"/>
      <c r="CR19" s="672" t="s">
        <v>548</v>
      </c>
      <c r="CS19" s="642"/>
      <c r="CT19" s="642"/>
      <c r="CU19" s="642"/>
      <c r="CV19" s="642"/>
      <c r="CW19" s="642"/>
      <c r="CX19" s="642"/>
      <c r="CY19" s="643"/>
      <c r="CZ19" s="691" t="s">
        <v>548</v>
      </c>
      <c r="DA19" s="691"/>
      <c r="DB19" s="691"/>
      <c r="DC19" s="691"/>
      <c r="DD19" s="641" t="s">
        <v>548</v>
      </c>
      <c r="DE19" s="642"/>
      <c r="DF19" s="642"/>
      <c r="DG19" s="642"/>
      <c r="DH19" s="642"/>
      <c r="DI19" s="642"/>
      <c r="DJ19" s="642"/>
      <c r="DK19" s="642"/>
      <c r="DL19" s="642"/>
      <c r="DM19" s="642"/>
      <c r="DN19" s="642"/>
      <c r="DO19" s="642"/>
      <c r="DP19" s="643"/>
      <c r="DQ19" s="641" t="s">
        <v>548</v>
      </c>
      <c r="DR19" s="642"/>
      <c r="DS19" s="642"/>
      <c r="DT19" s="642"/>
      <c r="DU19" s="642"/>
      <c r="DV19" s="642"/>
      <c r="DW19" s="642"/>
      <c r="DX19" s="642"/>
      <c r="DY19" s="642"/>
      <c r="DZ19" s="642"/>
      <c r="EA19" s="642"/>
      <c r="EB19" s="642"/>
      <c r="EC19" s="705"/>
    </row>
    <row r="20" spans="2:133" ht="11.25" customHeight="1" x14ac:dyDescent="0.15">
      <c r="B20" s="651" t="s">
        <v>250</v>
      </c>
      <c r="C20" s="652"/>
      <c r="D20" s="652"/>
      <c r="E20" s="652"/>
      <c r="F20" s="652"/>
      <c r="G20" s="652"/>
      <c r="H20" s="652"/>
      <c r="I20" s="652"/>
      <c r="J20" s="652"/>
      <c r="K20" s="652"/>
      <c r="L20" s="652"/>
      <c r="M20" s="652"/>
      <c r="N20" s="652"/>
      <c r="O20" s="652"/>
      <c r="P20" s="652"/>
      <c r="Q20" s="653"/>
      <c r="R20" s="672">
        <v>1259</v>
      </c>
      <c r="S20" s="642"/>
      <c r="T20" s="642"/>
      <c r="U20" s="642"/>
      <c r="V20" s="642"/>
      <c r="W20" s="642"/>
      <c r="X20" s="642"/>
      <c r="Y20" s="643"/>
      <c r="Z20" s="691">
        <v>0</v>
      </c>
      <c r="AA20" s="691"/>
      <c r="AB20" s="691"/>
      <c r="AC20" s="691"/>
      <c r="AD20" s="692">
        <v>1259</v>
      </c>
      <c r="AE20" s="692"/>
      <c r="AF20" s="692"/>
      <c r="AG20" s="692"/>
      <c r="AH20" s="692"/>
      <c r="AI20" s="692"/>
      <c r="AJ20" s="692"/>
      <c r="AK20" s="692"/>
      <c r="AL20" s="673">
        <v>0</v>
      </c>
      <c r="AM20" s="676"/>
      <c r="AN20" s="676"/>
      <c r="AO20" s="693"/>
      <c r="AP20" s="651" t="s">
        <v>594</v>
      </c>
      <c r="AQ20" s="652"/>
      <c r="AR20" s="652"/>
      <c r="AS20" s="652"/>
      <c r="AT20" s="652"/>
      <c r="AU20" s="652"/>
      <c r="AV20" s="652"/>
      <c r="AW20" s="652"/>
      <c r="AX20" s="652"/>
      <c r="AY20" s="652"/>
      <c r="AZ20" s="652"/>
      <c r="BA20" s="652"/>
      <c r="BB20" s="652"/>
      <c r="BC20" s="652"/>
      <c r="BD20" s="652"/>
      <c r="BE20" s="652"/>
      <c r="BF20" s="653"/>
      <c r="BG20" s="672" t="s">
        <v>548</v>
      </c>
      <c r="BH20" s="642"/>
      <c r="BI20" s="642"/>
      <c r="BJ20" s="642"/>
      <c r="BK20" s="642"/>
      <c r="BL20" s="642"/>
      <c r="BM20" s="642"/>
      <c r="BN20" s="643"/>
      <c r="BO20" s="691" t="s">
        <v>548</v>
      </c>
      <c r="BP20" s="691"/>
      <c r="BQ20" s="691"/>
      <c r="BR20" s="691"/>
      <c r="BS20" s="692" t="s">
        <v>593</v>
      </c>
      <c r="BT20" s="692"/>
      <c r="BU20" s="692"/>
      <c r="BV20" s="692"/>
      <c r="BW20" s="692"/>
      <c r="BX20" s="692"/>
      <c r="BY20" s="692"/>
      <c r="BZ20" s="692"/>
      <c r="CA20" s="692"/>
      <c r="CB20" s="747"/>
      <c r="CD20" s="706" t="s">
        <v>251</v>
      </c>
      <c r="CE20" s="707"/>
      <c r="CF20" s="707"/>
      <c r="CG20" s="707"/>
      <c r="CH20" s="707"/>
      <c r="CI20" s="707"/>
      <c r="CJ20" s="707"/>
      <c r="CK20" s="707"/>
      <c r="CL20" s="707"/>
      <c r="CM20" s="707"/>
      <c r="CN20" s="707"/>
      <c r="CO20" s="707"/>
      <c r="CP20" s="707"/>
      <c r="CQ20" s="708"/>
      <c r="CR20" s="672">
        <v>15791781</v>
      </c>
      <c r="CS20" s="642"/>
      <c r="CT20" s="642"/>
      <c r="CU20" s="642"/>
      <c r="CV20" s="642"/>
      <c r="CW20" s="642"/>
      <c r="CX20" s="642"/>
      <c r="CY20" s="643"/>
      <c r="CZ20" s="691">
        <v>100</v>
      </c>
      <c r="DA20" s="691"/>
      <c r="DB20" s="691"/>
      <c r="DC20" s="691"/>
      <c r="DD20" s="641">
        <v>3113812</v>
      </c>
      <c r="DE20" s="642"/>
      <c r="DF20" s="642"/>
      <c r="DG20" s="642"/>
      <c r="DH20" s="642"/>
      <c r="DI20" s="642"/>
      <c r="DJ20" s="642"/>
      <c r="DK20" s="642"/>
      <c r="DL20" s="642"/>
      <c r="DM20" s="642"/>
      <c r="DN20" s="642"/>
      <c r="DO20" s="642"/>
      <c r="DP20" s="643"/>
      <c r="DQ20" s="641">
        <v>4649751</v>
      </c>
      <c r="DR20" s="642"/>
      <c r="DS20" s="642"/>
      <c r="DT20" s="642"/>
      <c r="DU20" s="642"/>
      <c r="DV20" s="642"/>
      <c r="DW20" s="642"/>
      <c r="DX20" s="642"/>
      <c r="DY20" s="642"/>
      <c r="DZ20" s="642"/>
      <c r="EA20" s="642"/>
      <c r="EB20" s="642"/>
      <c r="EC20" s="705"/>
    </row>
    <row r="21" spans="2:133" ht="11.25" customHeight="1" x14ac:dyDescent="0.15">
      <c r="B21" s="651" t="s">
        <v>252</v>
      </c>
      <c r="C21" s="652"/>
      <c r="D21" s="652"/>
      <c r="E21" s="652"/>
      <c r="F21" s="652"/>
      <c r="G21" s="652"/>
      <c r="H21" s="652"/>
      <c r="I21" s="652"/>
      <c r="J21" s="652"/>
      <c r="K21" s="652"/>
      <c r="L21" s="652"/>
      <c r="M21" s="652"/>
      <c r="N21" s="652"/>
      <c r="O21" s="652"/>
      <c r="P21" s="652"/>
      <c r="Q21" s="653"/>
      <c r="R21" s="672">
        <v>369</v>
      </c>
      <c r="S21" s="642"/>
      <c r="T21" s="642"/>
      <c r="U21" s="642"/>
      <c r="V21" s="642"/>
      <c r="W21" s="642"/>
      <c r="X21" s="642"/>
      <c r="Y21" s="643"/>
      <c r="Z21" s="691">
        <v>0</v>
      </c>
      <c r="AA21" s="691"/>
      <c r="AB21" s="691"/>
      <c r="AC21" s="691"/>
      <c r="AD21" s="692">
        <v>369</v>
      </c>
      <c r="AE21" s="692"/>
      <c r="AF21" s="692"/>
      <c r="AG21" s="692"/>
      <c r="AH21" s="692"/>
      <c r="AI21" s="692"/>
      <c r="AJ21" s="692"/>
      <c r="AK21" s="692"/>
      <c r="AL21" s="673">
        <v>0</v>
      </c>
      <c r="AM21" s="676"/>
      <c r="AN21" s="676"/>
      <c r="AO21" s="693"/>
      <c r="AP21" s="757" t="s">
        <v>592</v>
      </c>
      <c r="AQ21" s="763"/>
      <c r="AR21" s="763"/>
      <c r="AS21" s="763"/>
      <c r="AT21" s="763"/>
      <c r="AU21" s="763"/>
      <c r="AV21" s="763"/>
      <c r="AW21" s="763"/>
      <c r="AX21" s="763"/>
      <c r="AY21" s="763"/>
      <c r="AZ21" s="763"/>
      <c r="BA21" s="763"/>
      <c r="BB21" s="763"/>
      <c r="BC21" s="763"/>
      <c r="BD21" s="763"/>
      <c r="BE21" s="763"/>
      <c r="BF21" s="759"/>
      <c r="BG21" s="672" t="s">
        <v>548</v>
      </c>
      <c r="BH21" s="642"/>
      <c r="BI21" s="642"/>
      <c r="BJ21" s="642"/>
      <c r="BK21" s="642"/>
      <c r="BL21" s="642"/>
      <c r="BM21" s="642"/>
      <c r="BN21" s="643"/>
      <c r="BO21" s="691" t="s">
        <v>548</v>
      </c>
      <c r="BP21" s="691"/>
      <c r="BQ21" s="691"/>
      <c r="BR21" s="691"/>
      <c r="BS21" s="692" t="s">
        <v>548</v>
      </c>
      <c r="BT21" s="692"/>
      <c r="BU21" s="692"/>
      <c r="BV21" s="692"/>
      <c r="BW21" s="692"/>
      <c r="BX21" s="692"/>
      <c r="BY21" s="692"/>
      <c r="BZ21" s="692"/>
      <c r="CA21" s="692"/>
      <c r="CB21" s="747"/>
      <c r="CD21" s="769"/>
      <c r="CE21" s="697"/>
      <c r="CF21" s="697"/>
      <c r="CG21" s="697"/>
      <c r="CH21" s="697"/>
      <c r="CI21" s="697"/>
      <c r="CJ21" s="697"/>
      <c r="CK21" s="697"/>
      <c r="CL21" s="697"/>
      <c r="CM21" s="697"/>
      <c r="CN21" s="697"/>
      <c r="CO21" s="697"/>
      <c r="CP21" s="697"/>
      <c r="CQ21" s="698"/>
      <c r="CR21" s="770"/>
      <c r="CS21" s="771"/>
      <c r="CT21" s="771"/>
      <c r="CU21" s="771"/>
      <c r="CV21" s="771"/>
      <c r="CW21" s="771"/>
      <c r="CX21" s="771"/>
      <c r="CY21" s="772"/>
      <c r="CZ21" s="773"/>
      <c r="DA21" s="773"/>
      <c r="DB21" s="773"/>
      <c r="DC21" s="773"/>
      <c r="DD21" s="777"/>
      <c r="DE21" s="771"/>
      <c r="DF21" s="771"/>
      <c r="DG21" s="771"/>
      <c r="DH21" s="771"/>
      <c r="DI21" s="771"/>
      <c r="DJ21" s="771"/>
      <c r="DK21" s="771"/>
      <c r="DL21" s="771"/>
      <c r="DM21" s="771"/>
      <c r="DN21" s="771"/>
      <c r="DO21" s="771"/>
      <c r="DP21" s="772"/>
      <c r="DQ21" s="777"/>
      <c r="DR21" s="771"/>
      <c r="DS21" s="771"/>
      <c r="DT21" s="771"/>
      <c r="DU21" s="771"/>
      <c r="DV21" s="771"/>
      <c r="DW21" s="771"/>
      <c r="DX21" s="771"/>
      <c r="DY21" s="771"/>
      <c r="DZ21" s="771"/>
      <c r="EA21" s="771"/>
      <c r="EB21" s="771"/>
      <c r="EC21" s="778"/>
    </row>
    <row r="22" spans="2:133" ht="11.25" customHeight="1" x14ac:dyDescent="0.15">
      <c r="B22" s="723" t="s">
        <v>591</v>
      </c>
      <c r="C22" s="724"/>
      <c r="D22" s="724"/>
      <c r="E22" s="724"/>
      <c r="F22" s="724"/>
      <c r="G22" s="724"/>
      <c r="H22" s="724"/>
      <c r="I22" s="724"/>
      <c r="J22" s="724"/>
      <c r="K22" s="724"/>
      <c r="L22" s="724"/>
      <c r="M22" s="724"/>
      <c r="N22" s="724"/>
      <c r="O22" s="724"/>
      <c r="P22" s="724"/>
      <c r="Q22" s="725"/>
      <c r="R22" s="672">
        <v>11685</v>
      </c>
      <c r="S22" s="642"/>
      <c r="T22" s="642"/>
      <c r="U22" s="642"/>
      <c r="V22" s="642"/>
      <c r="W22" s="642"/>
      <c r="X22" s="642"/>
      <c r="Y22" s="643"/>
      <c r="Z22" s="691">
        <v>0.1</v>
      </c>
      <c r="AA22" s="691"/>
      <c r="AB22" s="691"/>
      <c r="AC22" s="691"/>
      <c r="AD22" s="692">
        <v>11685</v>
      </c>
      <c r="AE22" s="692"/>
      <c r="AF22" s="692"/>
      <c r="AG22" s="692"/>
      <c r="AH22" s="692"/>
      <c r="AI22" s="692"/>
      <c r="AJ22" s="692"/>
      <c r="AK22" s="692"/>
      <c r="AL22" s="673">
        <v>0.40000000596046448</v>
      </c>
      <c r="AM22" s="676"/>
      <c r="AN22" s="676"/>
      <c r="AO22" s="693"/>
      <c r="AP22" s="757" t="s">
        <v>590</v>
      </c>
      <c r="AQ22" s="763"/>
      <c r="AR22" s="763"/>
      <c r="AS22" s="763"/>
      <c r="AT22" s="763"/>
      <c r="AU22" s="763"/>
      <c r="AV22" s="763"/>
      <c r="AW22" s="763"/>
      <c r="AX22" s="763"/>
      <c r="AY22" s="763"/>
      <c r="AZ22" s="763"/>
      <c r="BA22" s="763"/>
      <c r="BB22" s="763"/>
      <c r="BC22" s="763"/>
      <c r="BD22" s="763"/>
      <c r="BE22" s="763"/>
      <c r="BF22" s="759"/>
      <c r="BG22" s="672" t="s">
        <v>548</v>
      </c>
      <c r="BH22" s="642"/>
      <c r="BI22" s="642"/>
      <c r="BJ22" s="642"/>
      <c r="BK22" s="642"/>
      <c r="BL22" s="642"/>
      <c r="BM22" s="642"/>
      <c r="BN22" s="643"/>
      <c r="BO22" s="691" t="s">
        <v>548</v>
      </c>
      <c r="BP22" s="691"/>
      <c r="BQ22" s="691"/>
      <c r="BR22" s="691"/>
      <c r="BS22" s="692" t="s">
        <v>548</v>
      </c>
      <c r="BT22" s="692"/>
      <c r="BU22" s="692"/>
      <c r="BV22" s="692"/>
      <c r="BW22" s="692"/>
      <c r="BX22" s="692"/>
      <c r="BY22" s="692"/>
      <c r="BZ22" s="692"/>
      <c r="CA22" s="692"/>
      <c r="CB22" s="747"/>
      <c r="CD22" s="760" t="s">
        <v>253</v>
      </c>
      <c r="CE22" s="761"/>
      <c r="CF22" s="761"/>
      <c r="CG22" s="761"/>
      <c r="CH22" s="761"/>
      <c r="CI22" s="761"/>
      <c r="CJ22" s="761"/>
      <c r="CK22" s="761"/>
      <c r="CL22" s="761"/>
      <c r="CM22" s="761"/>
      <c r="CN22" s="761"/>
      <c r="CO22" s="761"/>
      <c r="CP22" s="761"/>
      <c r="CQ22" s="761"/>
      <c r="CR22" s="761"/>
      <c r="CS22" s="761"/>
      <c r="CT22" s="761"/>
      <c r="CU22" s="761"/>
      <c r="CV22" s="761"/>
      <c r="CW22" s="761"/>
      <c r="CX22" s="761"/>
      <c r="CY22" s="761"/>
      <c r="CZ22" s="761"/>
      <c r="DA22" s="761"/>
      <c r="DB22" s="761"/>
      <c r="DC22" s="761"/>
      <c r="DD22" s="761"/>
      <c r="DE22" s="761"/>
      <c r="DF22" s="761"/>
      <c r="DG22" s="761"/>
      <c r="DH22" s="761"/>
      <c r="DI22" s="761"/>
      <c r="DJ22" s="761"/>
      <c r="DK22" s="761"/>
      <c r="DL22" s="761"/>
      <c r="DM22" s="761"/>
      <c r="DN22" s="761"/>
      <c r="DO22" s="761"/>
      <c r="DP22" s="761"/>
      <c r="DQ22" s="761"/>
      <c r="DR22" s="761"/>
      <c r="DS22" s="761"/>
      <c r="DT22" s="761"/>
      <c r="DU22" s="761"/>
      <c r="DV22" s="761"/>
      <c r="DW22" s="761"/>
      <c r="DX22" s="761"/>
      <c r="DY22" s="761"/>
      <c r="DZ22" s="761"/>
      <c r="EA22" s="761"/>
      <c r="EB22" s="761"/>
      <c r="EC22" s="762"/>
    </row>
    <row r="23" spans="2:133" ht="11.25" customHeight="1" x14ac:dyDescent="0.15">
      <c r="B23" s="651" t="s">
        <v>254</v>
      </c>
      <c r="C23" s="652"/>
      <c r="D23" s="652"/>
      <c r="E23" s="652"/>
      <c r="F23" s="652"/>
      <c r="G23" s="652"/>
      <c r="H23" s="652"/>
      <c r="I23" s="652"/>
      <c r="J23" s="652"/>
      <c r="K23" s="652"/>
      <c r="L23" s="652"/>
      <c r="M23" s="652"/>
      <c r="N23" s="652"/>
      <c r="O23" s="652"/>
      <c r="P23" s="652"/>
      <c r="Q23" s="653"/>
      <c r="R23" s="672">
        <v>3691891</v>
      </c>
      <c r="S23" s="642"/>
      <c r="T23" s="642"/>
      <c r="U23" s="642"/>
      <c r="V23" s="642"/>
      <c r="W23" s="642"/>
      <c r="X23" s="642"/>
      <c r="Y23" s="643"/>
      <c r="Z23" s="691">
        <v>22.1</v>
      </c>
      <c r="AA23" s="691"/>
      <c r="AB23" s="691"/>
      <c r="AC23" s="691"/>
      <c r="AD23" s="692">
        <v>2122268</v>
      </c>
      <c r="AE23" s="692"/>
      <c r="AF23" s="692"/>
      <c r="AG23" s="692"/>
      <c r="AH23" s="692"/>
      <c r="AI23" s="692"/>
      <c r="AJ23" s="692"/>
      <c r="AK23" s="692"/>
      <c r="AL23" s="673">
        <v>71.900000000000006</v>
      </c>
      <c r="AM23" s="676"/>
      <c r="AN23" s="676"/>
      <c r="AO23" s="693"/>
      <c r="AP23" s="757" t="s">
        <v>589</v>
      </c>
      <c r="AQ23" s="763"/>
      <c r="AR23" s="763"/>
      <c r="AS23" s="763"/>
      <c r="AT23" s="763"/>
      <c r="AU23" s="763"/>
      <c r="AV23" s="763"/>
      <c r="AW23" s="763"/>
      <c r="AX23" s="763"/>
      <c r="AY23" s="763"/>
      <c r="AZ23" s="763"/>
      <c r="BA23" s="763"/>
      <c r="BB23" s="763"/>
      <c r="BC23" s="763"/>
      <c r="BD23" s="763"/>
      <c r="BE23" s="763"/>
      <c r="BF23" s="759"/>
      <c r="BG23" s="672" t="s">
        <v>548</v>
      </c>
      <c r="BH23" s="642"/>
      <c r="BI23" s="642"/>
      <c r="BJ23" s="642"/>
      <c r="BK23" s="642"/>
      <c r="BL23" s="642"/>
      <c r="BM23" s="642"/>
      <c r="BN23" s="643"/>
      <c r="BO23" s="691" t="s">
        <v>548</v>
      </c>
      <c r="BP23" s="691"/>
      <c r="BQ23" s="691"/>
      <c r="BR23" s="691"/>
      <c r="BS23" s="692" t="s">
        <v>548</v>
      </c>
      <c r="BT23" s="692"/>
      <c r="BU23" s="692"/>
      <c r="BV23" s="692"/>
      <c r="BW23" s="692"/>
      <c r="BX23" s="692"/>
      <c r="BY23" s="692"/>
      <c r="BZ23" s="692"/>
      <c r="CA23" s="692"/>
      <c r="CB23" s="747"/>
      <c r="CD23" s="760" t="s">
        <v>219</v>
      </c>
      <c r="CE23" s="761"/>
      <c r="CF23" s="761"/>
      <c r="CG23" s="761"/>
      <c r="CH23" s="761"/>
      <c r="CI23" s="761"/>
      <c r="CJ23" s="761"/>
      <c r="CK23" s="761"/>
      <c r="CL23" s="761"/>
      <c r="CM23" s="761"/>
      <c r="CN23" s="761"/>
      <c r="CO23" s="761"/>
      <c r="CP23" s="761"/>
      <c r="CQ23" s="762"/>
      <c r="CR23" s="760" t="s">
        <v>255</v>
      </c>
      <c r="CS23" s="761"/>
      <c r="CT23" s="761"/>
      <c r="CU23" s="761"/>
      <c r="CV23" s="761"/>
      <c r="CW23" s="761"/>
      <c r="CX23" s="761"/>
      <c r="CY23" s="762"/>
      <c r="CZ23" s="760" t="s">
        <v>588</v>
      </c>
      <c r="DA23" s="761"/>
      <c r="DB23" s="761"/>
      <c r="DC23" s="762"/>
      <c r="DD23" s="760" t="s">
        <v>587</v>
      </c>
      <c r="DE23" s="761"/>
      <c r="DF23" s="761"/>
      <c r="DG23" s="761"/>
      <c r="DH23" s="761"/>
      <c r="DI23" s="761"/>
      <c r="DJ23" s="761"/>
      <c r="DK23" s="762"/>
      <c r="DL23" s="766" t="s">
        <v>256</v>
      </c>
      <c r="DM23" s="767"/>
      <c r="DN23" s="767"/>
      <c r="DO23" s="767"/>
      <c r="DP23" s="767"/>
      <c r="DQ23" s="767"/>
      <c r="DR23" s="767"/>
      <c r="DS23" s="767"/>
      <c r="DT23" s="767"/>
      <c r="DU23" s="767"/>
      <c r="DV23" s="768"/>
      <c r="DW23" s="760" t="s">
        <v>257</v>
      </c>
      <c r="DX23" s="761"/>
      <c r="DY23" s="761"/>
      <c r="DZ23" s="761"/>
      <c r="EA23" s="761"/>
      <c r="EB23" s="761"/>
      <c r="EC23" s="762"/>
    </row>
    <row r="24" spans="2:133" ht="11.25" customHeight="1" x14ac:dyDescent="0.15">
      <c r="B24" s="651" t="s">
        <v>586</v>
      </c>
      <c r="C24" s="652"/>
      <c r="D24" s="652"/>
      <c r="E24" s="652"/>
      <c r="F24" s="652"/>
      <c r="G24" s="652"/>
      <c r="H24" s="652"/>
      <c r="I24" s="652"/>
      <c r="J24" s="652"/>
      <c r="K24" s="652"/>
      <c r="L24" s="652"/>
      <c r="M24" s="652"/>
      <c r="N24" s="652"/>
      <c r="O24" s="652"/>
      <c r="P24" s="652"/>
      <c r="Q24" s="653"/>
      <c r="R24" s="672">
        <v>2122268</v>
      </c>
      <c r="S24" s="642"/>
      <c r="T24" s="642"/>
      <c r="U24" s="642"/>
      <c r="V24" s="642"/>
      <c r="W24" s="642"/>
      <c r="X24" s="642"/>
      <c r="Y24" s="643"/>
      <c r="Z24" s="691">
        <v>12.7</v>
      </c>
      <c r="AA24" s="691"/>
      <c r="AB24" s="691"/>
      <c r="AC24" s="691"/>
      <c r="AD24" s="692">
        <v>2122268</v>
      </c>
      <c r="AE24" s="692"/>
      <c r="AF24" s="692"/>
      <c r="AG24" s="692"/>
      <c r="AH24" s="692"/>
      <c r="AI24" s="692"/>
      <c r="AJ24" s="692"/>
      <c r="AK24" s="692"/>
      <c r="AL24" s="673">
        <v>71.900000000000006</v>
      </c>
      <c r="AM24" s="676"/>
      <c r="AN24" s="676"/>
      <c r="AO24" s="693"/>
      <c r="AP24" s="757" t="s">
        <v>585</v>
      </c>
      <c r="AQ24" s="763"/>
      <c r="AR24" s="763"/>
      <c r="AS24" s="763"/>
      <c r="AT24" s="763"/>
      <c r="AU24" s="763"/>
      <c r="AV24" s="763"/>
      <c r="AW24" s="763"/>
      <c r="AX24" s="763"/>
      <c r="AY24" s="763"/>
      <c r="AZ24" s="763"/>
      <c r="BA24" s="763"/>
      <c r="BB24" s="763"/>
      <c r="BC24" s="763"/>
      <c r="BD24" s="763"/>
      <c r="BE24" s="763"/>
      <c r="BF24" s="759"/>
      <c r="BG24" s="672" t="s">
        <v>548</v>
      </c>
      <c r="BH24" s="642"/>
      <c r="BI24" s="642"/>
      <c r="BJ24" s="642"/>
      <c r="BK24" s="642"/>
      <c r="BL24" s="642"/>
      <c r="BM24" s="642"/>
      <c r="BN24" s="643"/>
      <c r="BO24" s="691" t="s">
        <v>548</v>
      </c>
      <c r="BP24" s="691"/>
      <c r="BQ24" s="691"/>
      <c r="BR24" s="691"/>
      <c r="BS24" s="692" t="s">
        <v>548</v>
      </c>
      <c r="BT24" s="692"/>
      <c r="BU24" s="692"/>
      <c r="BV24" s="692"/>
      <c r="BW24" s="692"/>
      <c r="BX24" s="692"/>
      <c r="BY24" s="692"/>
      <c r="BZ24" s="692"/>
      <c r="CA24" s="692"/>
      <c r="CB24" s="747"/>
      <c r="CD24" s="720" t="s">
        <v>258</v>
      </c>
      <c r="CE24" s="721"/>
      <c r="CF24" s="721"/>
      <c r="CG24" s="721"/>
      <c r="CH24" s="721"/>
      <c r="CI24" s="721"/>
      <c r="CJ24" s="721"/>
      <c r="CK24" s="721"/>
      <c r="CL24" s="721"/>
      <c r="CM24" s="721"/>
      <c r="CN24" s="721"/>
      <c r="CO24" s="721"/>
      <c r="CP24" s="721"/>
      <c r="CQ24" s="722"/>
      <c r="CR24" s="717">
        <v>1858451</v>
      </c>
      <c r="CS24" s="718"/>
      <c r="CT24" s="718"/>
      <c r="CU24" s="718"/>
      <c r="CV24" s="718"/>
      <c r="CW24" s="718"/>
      <c r="CX24" s="718"/>
      <c r="CY24" s="775"/>
      <c r="CZ24" s="764">
        <v>11.8</v>
      </c>
      <c r="DA24" s="743"/>
      <c r="DB24" s="743"/>
      <c r="DC24" s="776"/>
      <c r="DD24" s="774">
        <v>1536476</v>
      </c>
      <c r="DE24" s="718"/>
      <c r="DF24" s="718"/>
      <c r="DG24" s="718"/>
      <c r="DH24" s="718"/>
      <c r="DI24" s="718"/>
      <c r="DJ24" s="718"/>
      <c r="DK24" s="775"/>
      <c r="DL24" s="774">
        <v>1157329</v>
      </c>
      <c r="DM24" s="718"/>
      <c r="DN24" s="718"/>
      <c r="DO24" s="718"/>
      <c r="DP24" s="718"/>
      <c r="DQ24" s="718"/>
      <c r="DR24" s="718"/>
      <c r="DS24" s="718"/>
      <c r="DT24" s="718"/>
      <c r="DU24" s="718"/>
      <c r="DV24" s="775"/>
      <c r="DW24" s="764">
        <v>37.799999999999997</v>
      </c>
      <c r="DX24" s="743"/>
      <c r="DY24" s="743"/>
      <c r="DZ24" s="743"/>
      <c r="EA24" s="743"/>
      <c r="EB24" s="743"/>
      <c r="EC24" s="765"/>
    </row>
    <row r="25" spans="2:133" ht="11.25" customHeight="1" x14ac:dyDescent="0.15">
      <c r="B25" s="651" t="s">
        <v>584</v>
      </c>
      <c r="C25" s="652"/>
      <c r="D25" s="652"/>
      <c r="E25" s="652"/>
      <c r="F25" s="652"/>
      <c r="G25" s="652"/>
      <c r="H25" s="652"/>
      <c r="I25" s="652"/>
      <c r="J25" s="652"/>
      <c r="K25" s="652"/>
      <c r="L25" s="652"/>
      <c r="M25" s="652"/>
      <c r="N25" s="652"/>
      <c r="O25" s="652"/>
      <c r="P25" s="652"/>
      <c r="Q25" s="653"/>
      <c r="R25" s="672">
        <v>205714</v>
      </c>
      <c r="S25" s="642"/>
      <c r="T25" s="642"/>
      <c r="U25" s="642"/>
      <c r="V25" s="642"/>
      <c r="W25" s="642"/>
      <c r="X25" s="642"/>
      <c r="Y25" s="643"/>
      <c r="Z25" s="691">
        <v>1.2</v>
      </c>
      <c r="AA25" s="691"/>
      <c r="AB25" s="691"/>
      <c r="AC25" s="691"/>
      <c r="AD25" s="692" t="s">
        <v>548</v>
      </c>
      <c r="AE25" s="692"/>
      <c r="AF25" s="692"/>
      <c r="AG25" s="692"/>
      <c r="AH25" s="692"/>
      <c r="AI25" s="692"/>
      <c r="AJ25" s="692"/>
      <c r="AK25" s="692"/>
      <c r="AL25" s="673" t="s">
        <v>548</v>
      </c>
      <c r="AM25" s="676"/>
      <c r="AN25" s="676"/>
      <c r="AO25" s="693"/>
      <c r="AP25" s="757" t="s">
        <v>583</v>
      </c>
      <c r="AQ25" s="763"/>
      <c r="AR25" s="763"/>
      <c r="AS25" s="763"/>
      <c r="AT25" s="763"/>
      <c r="AU25" s="763"/>
      <c r="AV25" s="763"/>
      <c r="AW25" s="763"/>
      <c r="AX25" s="763"/>
      <c r="AY25" s="763"/>
      <c r="AZ25" s="763"/>
      <c r="BA25" s="763"/>
      <c r="BB25" s="763"/>
      <c r="BC25" s="763"/>
      <c r="BD25" s="763"/>
      <c r="BE25" s="763"/>
      <c r="BF25" s="759"/>
      <c r="BG25" s="672" t="s">
        <v>548</v>
      </c>
      <c r="BH25" s="642"/>
      <c r="BI25" s="642"/>
      <c r="BJ25" s="642"/>
      <c r="BK25" s="642"/>
      <c r="BL25" s="642"/>
      <c r="BM25" s="642"/>
      <c r="BN25" s="643"/>
      <c r="BO25" s="691" t="s">
        <v>582</v>
      </c>
      <c r="BP25" s="691"/>
      <c r="BQ25" s="691"/>
      <c r="BR25" s="691"/>
      <c r="BS25" s="692" t="s">
        <v>548</v>
      </c>
      <c r="BT25" s="692"/>
      <c r="BU25" s="692"/>
      <c r="BV25" s="692"/>
      <c r="BW25" s="692"/>
      <c r="BX25" s="692"/>
      <c r="BY25" s="692"/>
      <c r="BZ25" s="692"/>
      <c r="CA25" s="692"/>
      <c r="CB25" s="747"/>
      <c r="CD25" s="706" t="s">
        <v>581</v>
      </c>
      <c r="CE25" s="707"/>
      <c r="CF25" s="707"/>
      <c r="CG25" s="707"/>
      <c r="CH25" s="707"/>
      <c r="CI25" s="707"/>
      <c r="CJ25" s="707"/>
      <c r="CK25" s="707"/>
      <c r="CL25" s="707"/>
      <c r="CM25" s="707"/>
      <c r="CN25" s="707"/>
      <c r="CO25" s="707"/>
      <c r="CP25" s="707"/>
      <c r="CQ25" s="708"/>
      <c r="CR25" s="672">
        <v>1015218</v>
      </c>
      <c r="CS25" s="670"/>
      <c r="CT25" s="670"/>
      <c r="CU25" s="670"/>
      <c r="CV25" s="670"/>
      <c r="CW25" s="670"/>
      <c r="CX25" s="670"/>
      <c r="CY25" s="671"/>
      <c r="CZ25" s="673">
        <v>6.4</v>
      </c>
      <c r="DA25" s="674"/>
      <c r="DB25" s="674"/>
      <c r="DC25" s="675"/>
      <c r="DD25" s="641">
        <v>957962</v>
      </c>
      <c r="DE25" s="670"/>
      <c r="DF25" s="670"/>
      <c r="DG25" s="670"/>
      <c r="DH25" s="670"/>
      <c r="DI25" s="670"/>
      <c r="DJ25" s="670"/>
      <c r="DK25" s="671"/>
      <c r="DL25" s="641">
        <v>591172</v>
      </c>
      <c r="DM25" s="670"/>
      <c r="DN25" s="670"/>
      <c r="DO25" s="670"/>
      <c r="DP25" s="670"/>
      <c r="DQ25" s="670"/>
      <c r="DR25" s="670"/>
      <c r="DS25" s="670"/>
      <c r="DT25" s="670"/>
      <c r="DU25" s="670"/>
      <c r="DV25" s="671"/>
      <c r="DW25" s="673">
        <v>19.3</v>
      </c>
      <c r="DX25" s="674"/>
      <c r="DY25" s="674"/>
      <c r="DZ25" s="674"/>
      <c r="EA25" s="674"/>
      <c r="EB25" s="674"/>
      <c r="EC25" s="704"/>
    </row>
    <row r="26" spans="2:133" ht="11.25" customHeight="1" x14ac:dyDescent="0.15">
      <c r="B26" s="651" t="s">
        <v>580</v>
      </c>
      <c r="C26" s="652"/>
      <c r="D26" s="652"/>
      <c r="E26" s="652"/>
      <c r="F26" s="652"/>
      <c r="G26" s="652"/>
      <c r="H26" s="652"/>
      <c r="I26" s="652"/>
      <c r="J26" s="652"/>
      <c r="K26" s="652"/>
      <c r="L26" s="652"/>
      <c r="M26" s="652"/>
      <c r="N26" s="652"/>
      <c r="O26" s="652"/>
      <c r="P26" s="652"/>
      <c r="Q26" s="653"/>
      <c r="R26" s="672">
        <v>1363909</v>
      </c>
      <c r="S26" s="642"/>
      <c r="T26" s="642"/>
      <c r="U26" s="642"/>
      <c r="V26" s="642"/>
      <c r="W26" s="642"/>
      <c r="X26" s="642"/>
      <c r="Y26" s="643"/>
      <c r="Z26" s="691">
        <v>8.1999999999999993</v>
      </c>
      <c r="AA26" s="691"/>
      <c r="AB26" s="691"/>
      <c r="AC26" s="691"/>
      <c r="AD26" s="692" t="s">
        <v>548</v>
      </c>
      <c r="AE26" s="692"/>
      <c r="AF26" s="692"/>
      <c r="AG26" s="692"/>
      <c r="AH26" s="692"/>
      <c r="AI26" s="692"/>
      <c r="AJ26" s="692"/>
      <c r="AK26" s="692"/>
      <c r="AL26" s="673" t="s">
        <v>548</v>
      </c>
      <c r="AM26" s="676"/>
      <c r="AN26" s="676"/>
      <c r="AO26" s="693"/>
      <c r="AP26" s="757" t="s">
        <v>259</v>
      </c>
      <c r="AQ26" s="758"/>
      <c r="AR26" s="758"/>
      <c r="AS26" s="758"/>
      <c r="AT26" s="758"/>
      <c r="AU26" s="758"/>
      <c r="AV26" s="758"/>
      <c r="AW26" s="758"/>
      <c r="AX26" s="758"/>
      <c r="AY26" s="758"/>
      <c r="AZ26" s="758"/>
      <c r="BA26" s="758"/>
      <c r="BB26" s="758"/>
      <c r="BC26" s="758"/>
      <c r="BD26" s="758"/>
      <c r="BE26" s="758"/>
      <c r="BF26" s="759"/>
      <c r="BG26" s="672" t="s">
        <v>548</v>
      </c>
      <c r="BH26" s="642"/>
      <c r="BI26" s="642"/>
      <c r="BJ26" s="642"/>
      <c r="BK26" s="642"/>
      <c r="BL26" s="642"/>
      <c r="BM26" s="642"/>
      <c r="BN26" s="643"/>
      <c r="BO26" s="691" t="s">
        <v>548</v>
      </c>
      <c r="BP26" s="691"/>
      <c r="BQ26" s="691"/>
      <c r="BR26" s="691"/>
      <c r="BS26" s="692" t="s">
        <v>548</v>
      </c>
      <c r="BT26" s="692"/>
      <c r="BU26" s="692"/>
      <c r="BV26" s="692"/>
      <c r="BW26" s="692"/>
      <c r="BX26" s="692"/>
      <c r="BY26" s="692"/>
      <c r="BZ26" s="692"/>
      <c r="CA26" s="692"/>
      <c r="CB26" s="747"/>
      <c r="CD26" s="706" t="s">
        <v>260</v>
      </c>
      <c r="CE26" s="707"/>
      <c r="CF26" s="707"/>
      <c r="CG26" s="707"/>
      <c r="CH26" s="707"/>
      <c r="CI26" s="707"/>
      <c r="CJ26" s="707"/>
      <c r="CK26" s="707"/>
      <c r="CL26" s="707"/>
      <c r="CM26" s="707"/>
      <c r="CN26" s="707"/>
      <c r="CO26" s="707"/>
      <c r="CP26" s="707"/>
      <c r="CQ26" s="708"/>
      <c r="CR26" s="672">
        <v>671490</v>
      </c>
      <c r="CS26" s="642"/>
      <c r="CT26" s="642"/>
      <c r="CU26" s="642"/>
      <c r="CV26" s="642"/>
      <c r="CW26" s="642"/>
      <c r="CX26" s="642"/>
      <c r="CY26" s="643"/>
      <c r="CZ26" s="673">
        <v>4.3</v>
      </c>
      <c r="DA26" s="674"/>
      <c r="DB26" s="674"/>
      <c r="DC26" s="675"/>
      <c r="DD26" s="641">
        <v>662378</v>
      </c>
      <c r="DE26" s="642"/>
      <c r="DF26" s="642"/>
      <c r="DG26" s="642"/>
      <c r="DH26" s="642"/>
      <c r="DI26" s="642"/>
      <c r="DJ26" s="642"/>
      <c r="DK26" s="643"/>
      <c r="DL26" s="641" t="s">
        <v>548</v>
      </c>
      <c r="DM26" s="642"/>
      <c r="DN26" s="642"/>
      <c r="DO26" s="642"/>
      <c r="DP26" s="642"/>
      <c r="DQ26" s="642"/>
      <c r="DR26" s="642"/>
      <c r="DS26" s="642"/>
      <c r="DT26" s="642"/>
      <c r="DU26" s="642"/>
      <c r="DV26" s="643"/>
      <c r="DW26" s="673" t="s">
        <v>548</v>
      </c>
      <c r="DX26" s="674"/>
      <c r="DY26" s="674"/>
      <c r="DZ26" s="674"/>
      <c r="EA26" s="674"/>
      <c r="EB26" s="674"/>
      <c r="EC26" s="704"/>
    </row>
    <row r="27" spans="2:133" ht="11.25" customHeight="1" x14ac:dyDescent="0.15">
      <c r="B27" s="651" t="s">
        <v>579</v>
      </c>
      <c r="C27" s="652"/>
      <c r="D27" s="652"/>
      <c r="E27" s="652"/>
      <c r="F27" s="652"/>
      <c r="G27" s="652"/>
      <c r="H27" s="652"/>
      <c r="I27" s="652"/>
      <c r="J27" s="652"/>
      <c r="K27" s="652"/>
      <c r="L27" s="652"/>
      <c r="M27" s="652"/>
      <c r="N27" s="652"/>
      <c r="O27" s="652"/>
      <c r="P27" s="652"/>
      <c r="Q27" s="653"/>
      <c r="R27" s="672">
        <v>4518909</v>
      </c>
      <c r="S27" s="642"/>
      <c r="T27" s="642"/>
      <c r="U27" s="642"/>
      <c r="V27" s="642"/>
      <c r="W27" s="642"/>
      <c r="X27" s="642"/>
      <c r="Y27" s="643"/>
      <c r="Z27" s="691">
        <v>27.1</v>
      </c>
      <c r="AA27" s="691"/>
      <c r="AB27" s="691"/>
      <c r="AC27" s="691"/>
      <c r="AD27" s="692">
        <v>2949286</v>
      </c>
      <c r="AE27" s="692"/>
      <c r="AF27" s="692"/>
      <c r="AG27" s="692"/>
      <c r="AH27" s="692"/>
      <c r="AI27" s="692"/>
      <c r="AJ27" s="692"/>
      <c r="AK27" s="692"/>
      <c r="AL27" s="673">
        <v>99.900001525878906</v>
      </c>
      <c r="AM27" s="676"/>
      <c r="AN27" s="676"/>
      <c r="AO27" s="693"/>
      <c r="AP27" s="651" t="s">
        <v>261</v>
      </c>
      <c r="AQ27" s="652"/>
      <c r="AR27" s="652"/>
      <c r="AS27" s="652"/>
      <c r="AT27" s="652"/>
      <c r="AU27" s="652"/>
      <c r="AV27" s="652"/>
      <c r="AW27" s="652"/>
      <c r="AX27" s="652"/>
      <c r="AY27" s="652"/>
      <c r="AZ27" s="652"/>
      <c r="BA27" s="652"/>
      <c r="BB27" s="652"/>
      <c r="BC27" s="652"/>
      <c r="BD27" s="652"/>
      <c r="BE27" s="652"/>
      <c r="BF27" s="653"/>
      <c r="BG27" s="672">
        <v>583676</v>
      </c>
      <c r="BH27" s="642"/>
      <c r="BI27" s="642"/>
      <c r="BJ27" s="642"/>
      <c r="BK27" s="642"/>
      <c r="BL27" s="642"/>
      <c r="BM27" s="642"/>
      <c r="BN27" s="643"/>
      <c r="BO27" s="691">
        <v>100</v>
      </c>
      <c r="BP27" s="691"/>
      <c r="BQ27" s="691"/>
      <c r="BR27" s="691"/>
      <c r="BS27" s="692" t="s">
        <v>548</v>
      </c>
      <c r="BT27" s="692"/>
      <c r="BU27" s="692"/>
      <c r="BV27" s="692"/>
      <c r="BW27" s="692"/>
      <c r="BX27" s="692"/>
      <c r="BY27" s="692"/>
      <c r="BZ27" s="692"/>
      <c r="CA27" s="692"/>
      <c r="CB27" s="747"/>
      <c r="CD27" s="706" t="s">
        <v>578</v>
      </c>
      <c r="CE27" s="707"/>
      <c r="CF27" s="707"/>
      <c r="CG27" s="707"/>
      <c r="CH27" s="707"/>
      <c r="CI27" s="707"/>
      <c r="CJ27" s="707"/>
      <c r="CK27" s="707"/>
      <c r="CL27" s="707"/>
      <c r="CM27" s="707"/>
      <c r="CN27" s="707"/>
      <c r="CO27" s="707"/>
      <c r="CP27" s="707"/>
      <c r="CQ27" s="708"/>
      <c r="CR27" s="672">
        <v>337289</v>
      </c>
      <c r="CS27" s="670"/>
      <c r="CT27" s="670"/>
      <c r="CU27" s="670"/>
      <c r="CV27" s="670"/>
      <c r="CW27" s="670"/>
      <c r="CX27" s="670"/>
      <c r="CY27" s="671"/>
      <c r="CZ27" s="673">
        <v>2.1</v>
      </c>
      <c r="DA27" s="674"/>
      <c r="DB27" s="674"/>
      <c r="DC27" s="675"/>
      <c r="DD27" s="641">
        <v>72570</v>
      </c>
      <c r="DE27" s="670"/>
      <c r="DF27" s="670"/>
      <c r="DG27" s="670"/>
      <c r="DH27" s="670"/>
      <c r="DI27" s="670"/>
      <c r="DJ27" s="670"/>
      <c r="DK27" s="671"/>
      <c r="DL27" s="641">
        <v>60213</v>
      </c>
      <c r="DM27" s="670"/>
      <c r="DN27" s="670"/>
      <c r="DO27" s="670"/>
      <c r="DP27" s="670"/>
      <c r="DQ27" s="670"/>
      <c r="DR27" s="670"/>
      <c r="DS27" s="670"/>
      <c r="DT27" s="670"/>
      <c r="DU27" s="670"/>
      <c r="DV27" s="671"/>
      <c r="DW27" s="673">
        <v>2</v>
      </c>
      <c r="DX27" s="674"/>
      <c r="DY27" s="674"/>
      <c r="DZ27" s="674"/>
      <c r="EA27" s="674"/>
      <c r="EB27" s="674"/>
      <c r="EC27" s="704"/>
    </row>
    <row r="28" spans="2:133" ht="11.25" customHeight="1" x14ac:dyDescent="0.15">
      <c r="B28" s="651" t="s">
        <v>577</v>
      </c>
      <c r="C28" s="652"/>
      <c r="D28" s="652"/>
      <c r="E28" s="652"/>
      <c r="F28" s="652"/>
      <c r="G28" s="652"/>
      <c r="H28" s="652"/>
      <c r="I28" s="652"/>
      <c r="J28" s="652"/>
      <c r="K28" s="652"/>
      <c r="L28" s="652"/>
      <c r="M28" s="652"/>
      <c r="N28" s="652"/>
      <c r="O28" s="652"/>
      <c r="P28" s="652"/>
      <c r="Q28" s="653"/>
      <c r="R28" s="672">
        <v>681</v>
      </c>
      <c r="S28" s="642"/>
      <c r="T28" s="642"/>
      <c r="U28" s="642"/>
      <c r="V28" s="642"/>
      <c r="W28" s="642"/>
      <c r="X28" s="642"/>
      <c r="Y28" s="643"/>
      <c r="Z28" s="691">
        <v>0</v>
      </c>
      <c r="AA28" s="691"/>
      <c r="AB28" s="691"/>
      <c r="AC28" s="691"/>
      <c r="AD28" s="692">
        <v>681</v>
      </c>
      <c r="AE28" s="692"/>
      <c r="AF28" s="692"/>
      <c r="AG28" s="692"/>
      <c r="AH28" s="692"/>
      <c r="AI28" s="692"/>
      <c r="AJ28" s="692"/>
      <c r="AK28" s="692"/>
      <c r="AL28" s="673">
        <v>0</v>
      </c>
      <c r="AM28" s="676"/>
      <c r="AN28" s="676"/>
      <c r="AO28" s="693"/>
      <c r="AP28" s="651"/>
      <c r="AQ28" s="652"/>
      <c r="AR28" s="652"/>
      <c r="AS28" s="652"/>
      <c r="AT28" s="652"/>
      <c r="AU28" s="652"/>
      <c r="AV28" s="652"/>
      <c r="AW28" s="652"/>
      <c r="AX28" s="652"/>
      <c r="AY28" s="652"/>
      <c r="AZ28" s="652"/>
      <c r="BA28" s="652"/>
      <c r="BB28" s="652"/>
      <c r="BC28" s="652"/>
      <c r="BD28" s="652"/>
      <c r="BE28" s="652"/>
      <c r="BF28" s="653"/>
      <c r="BG28" s="672"/>
      <c r="BH28" s="642"/>
      <c r="BI28" s="642"/>
      <c r="BJ28" s="642"/>
      <c r="BK28" s="642"/>
      <c r="BL28" s="642"/>
      <c r="BM28" s="642"/>
      <c r="BN28" s="643"/>
      <c r="BO28" s="691"/>
      <c r="BP28" s="691"/>
      <c r="BQ28" s="691"/>
      <c r="BR28" s="691"/>
      <c r="BS28" s="641"/>
      <c r="BT28" s="642"/>
      <c r="BU28" s="642"/>
      <c r="BV28" s="642"/>
      <c r="BW28" s="642"/>
      <c r="BX28" s="642"/>
      <c r="BY28" s="642"/>
      <c r="BZ28" s="642"/>
      <c r="CA28" s="642"/>
      <c r="CB28" s="705"/>
      <c r="CD28" s="706" t="s">
        <v>576</v>
      </c>
      <c r="CE28" s="707"/>
      <c r="CF28" s="707"/>
      <c r="CG28" s="707"/>
      <c r="CH28" s="707"/>
      <c r="CI28" s="707"/>
      <c r="CJ28" s="707"/>
      <c r="CK28" s="707"/>
      <c r="CL28" s="707"/>
      <c r="CM28" s="707"/>
      <c r="CN28" s="707"/>
      <c r="CO28" s="707"/>
      <c r="CP28" s="707"/>
      <c r="CQ28" s="708"/>
      <c r="CR28" s="672">
        <v>505944</v>
      </c>
      <c r="CS28" s="642"/>
      <c r="CT28" s="642"/>
      <c r="CU28" s="642"/>
      <c r="CV28" s="642"/>
      <c r="CW28" s="642"/>
      <c r="CX28" s="642"/>
      <c r="CY28" s="643"/>
      <c r="CZ28" s="673">
        <v>3.2</v>
      </c>
      <c r="DA28" s="674"/>
      <c r="DB28" s="674"/>
      <c r="DC28" s="675"/>
      <c r="DD28" s="641">
        <v>505944</v>
      </c>
      <c r="DE28" s="642"/>
      <c r="DF28" s="642"/>
      <c r="DG28" s="642"/>
      <c r="DH28" s="642"/>
      <c r="DI28" s="642"/>
      <c r="DJ28" s="642"/>
      <c r="DK28" s="643"/>
      <c r="DL28" s="641">
        <v>505944</v>
      </c>
      <c r="DM28" s="642"/>
      <c r="DN28" s="642"/>
      <c r="DO28" s="642"/>
      <c r="DP28" s="642"/>
      <c r="DQ28" s="642"/>
      <c r="DR28" s="642"/>
      <c r="DS28" s="642"/>
      <c r="DT28" s="642"/>
      <c r="DU28" s="642"/>
      <c r="DV28" s="643"/>
      <c r="DW28" s="673">
        <v>16.5</v>
      </c>
      <c r="DX28" s="674"/>
      <c r="DY28" s="674"/>
      <c r="DZ28" s="674"/>
      <c r="EA28" s="674"/>
      <c r="EB28" s="674"/>
      <c r="EC28" s="704"/>
    </row>
    <row r="29" spans="2:133" ht="11.25" customHeight="1" x14ac:dyDescent="0.15">
      <c r="B29" s="651" t="s">
        <v>262</v>
      </c>
      <c r="C29" s="652"/>
      <c r="D29" s="652"/>
      <c r="E29" s="652"/>
      <c r="F29" s="652"/>
      <c r="G29" s="652"/>
      <c r="H29" s="652"/>
      <c r="I29" s="652"/>
      <c r="J29" s="652"/>
      <c r="K29" s="652"/>
      <c r="L29" s="652"/>
      <c r="M29" s="652"/>
      <c r="N29" s="652"/>
      <c r="O29" s="652"/>
      <c r="P29" s="652"/>
      <c r="Q29" s="653"/>
      <c r="R29" s="672">
        <v>4422</v>
      </c>
      <c r="S29" s="642"/>
      <c r="T29" s="642"/>
      <c r="U29" s="642"/>
      <c r="V29" s="642"/>
      <c r="W29" s="642"/>
      <c r="X29" s="642"/>
      <c r="Y29" s="643"/>
      <c r="Z29" s="691">
        <v>0</v>
      </c>
      <c r="AA29" s="691"/>
      <c r="AB29" s="691"/>
      <c r="AC29" s="691"/>
      <c r="AD29" s="692" t="s">
        <v>575</v>
      </c>
      <c r="AE29" s="692"/>
      <c r="AF29" s="692"/>
      <c r="AG29" s="692"/>
      <c r="AH29" s="692"/>
      <c r="AI29" s="692"/>
      <c r="AJ29" s="692"/>
      <c r="AK29" s="692"/>
      <c r="AL29" s="673" t="s">
        <v>548</v>
      </c>
      <c r="AM29" s="676"/>
      <c r="AN29" s="676"/>
      <c r="AO29" s="693"/>
      <c r="AP29" s="654"/>
      <c r="AQ29" s="655"/>
      <c r="AR29" s="655"/>
      <c r="AS29" s="655"/>
      <c r="AT29" s="655"/>
      <c r="AU29" s="655"/>
      <c r="AV29" s="655"/>
      <c r="AW29" s="655"/>
      <c r="AX29" s="655"/>
      <c r="AY29" s="655"/>
      <c r="AZ29" s="655"/>
      <c r="BA29" s="655"/>
      <c r="BB29" s="655"/>
      <c r="BC29" s="655"/>
      <c r="BD29" s="655"/>
      <c r="BE29" s="655"/>
      <c r="BF29" s="656"/>
      <c r="BG29" s="672"/>
      <c r="BH29" s="642"/>
      <c r="BI29" s="642"/>
      <c r="BJ29" s="642"/>
      <c r="BK29" s="642"/>
      <c r="BL29" s="642"/>
      <c r="BM29" s="642"/>
      <c r="BN29" s="643"/>
      <c r="BO29" s="691"/>
      <c r="BP29" s="691"/>
      <c r="BQ29" s="691"/>
      <c r="BR29" s="691"/>
      <c r="BS29" s="692"/>
      <c r="BT29" s="692"/>
      <c r="BU29" s="692"/>
      <c r="BV29" s="692"/>
      <c r="BW29" s="692"/>
      <c r="BX29" s="692"/>
      <c r="BY29" s="692"/>
      <c r="BZ29" s="692"/>
      <c r="CA29" s="692"/>
      <c r="CB29" s="747"/>
      <c r="CD29" s="732" t="s">
        <v>263</v>
      </c>
      <c r="CE29" s="733"/>
      <c r="CF29" s="706" t="s">
        <v>574</v>
      </c>
      <c r="CG29" s="707"/>
      <c r="CH29" s="707"/>
      <c r="CI29" s="707"/>
      <c r="CJ29" s="707"/>
      <c r="CK29" s="707"/>
      <c r="CL29" s="707"/>
      <c r="CM29" s="707"/>
      <c r="CN29" s="707"/>
      <c r="CO29" s="707"/>
      <c r="CP29" s="707"/>
      <c r="CQ29" s="708"/>
      <c r="CR29" s="672">
        <v>505938</v>
      </c>
      <c r="CS29" s="670"/>
      <c r="CT29" s="670"/>
      <c r="CU29" s="670"/>
      <c r="CV29" s="670"/>
      <c r="CW29" s="670"/>
      <c r="CX29" s="670"/>
      <c r="CY29" s="671"/>
      <c r="CZ29" s="673">
        <v>3.2</v>
      </c>
      <c r="DA29" s="674"/>
      <c r="DB29" s="674"/>
      <c r="DC29" s="675"/>
      <c r="DD29" s="641">
        <v>505938</v>
      </c>
      <c r="DE29" s="670"/>
      <c r="DF29" s="670"/>
      <c r="DG29" s="670"/>
      <c r="DH29" s="670"/>
      <c r="DI29" s="670"/>
      <c r="DJ29" s="670"/>
      <c r="DK29" s="671"/>
      <c r="DL29" s="641">
        <v>505938</v>
      </c>
      <c r="DM29" s="670"/>
      <c r="DN29" s="670"/>
      <c r="DO29" s="670"/>
      <c r="DP29" s="670"/>
      <c r="DQ29" s="670"/>
      <c r="DR29" s="670"/>
      <c r="DS29" s="670"/>
      <c r="DT29" s="670"/>
      <c r="DU29" s="670"/>
      <c r="DV29" s="671"/>
      <c r="DW29" s="673">
        <v>16.5</v>
      </c>
      <c r="DX29" s="674"/>
      <c r="DY29" s="674"/>
      <c r="DZ29" s="674"/>
      <c r="EA29" s="674"/>
      <c r="EB29" s="674"/>
      <c r="EC29" s="704"/>
    </row>
    <row r="30" spans="2:133" ht="11.25" customHeight="1" x14ac:dyDescent="0.15">
      <c r="B30" s="651" t="s">
        <v>264</v>
      </c>
      <c r="C30" s="652"/>
      <c r="D30" s="652"/>
      <c r="E30" s="652"/>
      <c r="F30" s="652"/>
      <c r="G30" s="652"/>
      <c r="H30" s="652"/>
      <c r="I30" s="652"/>
      <c r="J30" s="652"/>
      <c r="K30" s="652"/>
      <c r="L30" s="652"/>
      <c r="M30" s="652"/>
      <c r="N30" s="652"/>
      <c r="O30" s="652"/>
      <c r="P30" s="652"/>
      <c r="Q30" s="653"/>
      <c r="R30" s="672">
        <v>47601</v>
      </c>
      <c r="S30" s="642"/>
      <c r="T30" s="642"/>
      <c r="U30" s="642"/>
      <c r="V30" s="642"/>
      <c r="W30" s="642"/>
      <c r="X30" s="642"/>
      <c r="Y30" s="643"/>
      <c r="Z30" s="691">
        <v>0.3</v>
      </c>
      <c r="AA30" s="691"/>
      <c r="AB30" s="691"/>
      <c r="AC30" s="691"/>
      <c r="AD30" s="692">
        <v>3060</v>
      </c>
      <c r="AE30" s="692"/>
      <c r="AF30" s="692"/>
      <c r="AG30" s="692"/>
      <c r="AH30" s="692"/>
      <c r="AI30" s="692"/>
      <c r="AJ30" s="692"/>
      <c r="AK30" s="692"/>
      <c r="AL30" s="673">
        <v>0.1</v>
      </c>
      <c r="AM30" s="676"/>
      <c r="AN30" s="676"/>
      <c r="AO30" s="693"/>
      <c r="AP30" s="726" t="s">
        <v>219</v>
      </c>
      <c r="AQ30" s="727"/>
      <c r="AR30" s="727"/>
      <c r="AS30" s="727"/>
      <c r="AT30" s="727"/>
      <c r="AU30" s="727"/>
      <c r="AV30" s="727"/>
      <c r="AW30" s="727"/>
      <c r="AX30" s="727"/>
      <c r="AY30" s="727"/>
      <c r="AZ30" s="727"/>
      <c r="BA30" s="727"/>
      <c r="BB30" s="727"/>
      <c r="BC30" s="727"/>
      <c r="BD30" s="727"/>
      <c r="BE30" s="727"/>
      <c r="BF30" s="728"/>
      <c r="BG30" s="726" t="s">
        <v>265</v>
      </c>
      <c r="BH30" s="745"/>
      <c r="BI30" s="745"/>
      <c r="BJ30" s="745"/>
      <c r="BK30" s="745"/>
      <c r="BL30" s="745"/>
      <c r="BM30" s="745"/>
      <c r="BN30" s="745"/>
      <c r="BO30" s="745"/>
      <c r="BP30" s="745"/>
      <c r="BQ30" s="746"/>
      <c r="BR30" s="726" t="s">
        <v>266</v>
      </c>
      <c r="BS30" s="745"/>
      <c r="BT30" s="745"/>
      <c r="BU30" s="745"/>
      <c r="BV30" s="745"/>
      <c r="BW30" s="745"/>
      <c r="BX30" s="745"/>
      <c r="BY30" s="745"/>
      <c r="BZ30" s="745"/>
      <c r="CA30" s="745"/>
      <c r="CB30" s="746"/>
      <c r="CD30" s="734"/>
      <c r="CE30" s="735"/>
      <c r="CF30" s="706" t="s">
        <v>573</v>
      </c>
      <c r="CG30" s="707"/>
      <c r="CH30" s="707"/>
      <c r="CI30" s="707"/>
      <c r="CJ30" s="707"/>
      <c r="CK30" s="707"/>
      <c r="CL30" s="707"/>
      <c r="CM30" s="707"/>
      <c r="CN30" s="707"/>
      <c r="CO30" s="707"/>
      <c r="CP30" s="707"/>
      <c r="CQ30" s="708"/>
      <c r="CR30" s="672">
        <v>501225</v>
      </c>
      <c r="CS30" s="642"/>
      <c r="CT30" s="642"/>
      <c r="CU30" s="642"/>
      <c r="CV30" s="642"/>
      <c r="CW30" s="642"/>
      <c r="CX30" s="642"/>
      <c r="CY30" s="643"/>
      <c r="CZ30" s="673">
        <v>3.2</v>
      </c>
      <c r="DA30" s="674"/>
      <c r="DB30" s="674"/>
      <c r="DC30" s="675"/>
      <c r="DD30" s="641">
        <v>501225</v>
      </c>
      <c r="DE30" s="642"/>
      <c r="DF30" s="642"/>
      <c r="DG30" s="642"/>
      <c r="DH30" s="642"/>
      <c r="DI30" s="642"/>
      <c r="DJ30" s="642"/>
      <c r="DK30" s="643"/>
      <c r="DL30" s="641">
        <v>501225</v>
      </c>
      <c r="DM30" s="642"/>
      <c r="DN30" s="642"/>
      <c r="DO30" s="642"/>
      <c r="DP30" s="642"/>
      <c r="DQ30" s="642"/>
      <c r="DR30" s="642"/>
      <c r="DS30" s="642"/>
      <c r="DT30" s="642"/>
      <c r="DU30" s="642"/>
      <c r="DV30" s="643"/>
      <c r="DW30" s="673">
        <v>16.399999999999999</v>
      </c>
      <c r="DX30" s="674"/>
      <c r="DY30" s="674"/>
      <c r="DZ30" s="674"/>
      <c r="EA30" s="674"/>
      <c r="EB30" s="674"/>
      <c r="EC30" s="704"/>
    </row>
    <row r="31" spans="2:133" ht="11.25" customHeight="1" x14ac:dyDescent="0.15">
      <c r="B31" s="651" t="s">
        <v>267</v>
      </c>
      <c r="C31" s="652"/>
      <c r="D31" s="652"/>
      <c r="E31" s="652"/>
      <c r="F31" s="652"/>
      <c r="G31" s="652"/>
      <c r="H31" s="652"/>
      <c r="I31" s="652"/>
      <c r="J31" s="652"/>
      <c r="K31" s="652"/>
      <c r="L31" s="652"/>
      <c r="M31" s="652"/>
      <c r="N31" s="652"/>
      <c r="O31" s="652"/>
      <c r="P31" s="652"/>
      <c r="Q31" s="653"/>
      <c r="R31" s="672">
        <v>5299</v>
      </c>
      <c r="S31" s="642"/>
      <c r="T31" s="642"/>
      <c r="U31" s="642"/>
      <c r="V31" s="642"/>
      <c r="W31" s="642"/>
      <c r="X31" s="642"/>
      <c r="Y31" s="643"/>
      <c r="Z31" s="691">
        <v>0</v>
      </c>
      <c r="AA31" s="691"/>
      <c r="AB31" s="691"/>
      <c r="AC31" s="691"/>
      <c r="AD31" s="692" t="s">
        <v>548</v>
      </c>
      <c r="AE31" s="692"/>
      <c r="AF31" s="692"/>
      <c r="AG31" s="692"/>
      <c r="AH31" s="692"/>
      <c r="AI31" s="692"/>
      <c r="AJ31" s="692"/>
      <c r="AK31" s="692"/>
      <c r="AL31" s="673" t="s">
        <v>548</v>
      </c>
      <c r="AM31" s="676"/>
      <c r="AN31" s="676"/>
      <c r="AO31" s="693"/>
      <c r="AP31" s="748" t="s">
        <v>268</v>
      </c>
      <c r="AQ31" s="749"/>
      <c r="AR31" s="749"/>
      <c r="AS31" s="749"/>
      <c r="AT31" s="754" t="s">
        <v>269</v>
      </c>
      <c r="AU31" s="360"/>
      <c r="AV31" s="360"/>
      <c r="AW31" s="360"/>
      <c r="AX31" s="738" t="s">
        <v>189</v>
      </c>
      <c r="AY31" s="739"/>
      <c r="AZ31" s="739"/>
      <c r="BA31" s="739"/>
      <c r="BB31" s="739"/>
      <c r="BC31" s="739"/>
      <c r="BD31" s="739"/>
      <c r="BE31" s="739"/>
      <c r="BF31" s="740"/>
      <c r="BG31" s="741">
        <v>99.5</v>
      </c>
      <c r="BH31" s="742"/>
      <c r="BI31" s="742"/>
      <c r="BJ31" s="742"/>
      <c r="BK31" s="742"/>
      <c r="BL31" s="742"/>
      <c r="BM31" s="743">
        <v>99.1</v>
      </c>
      <c r="BN31" s="742"/>
      <c r="BO31" s="742"/>
      <c r="BP31" s="742"/>
      <c r="BQ31" s="744"/>
      <c r="BR31" s="741">
        <v>99.7</v>
      </c>
      <c r="BS31" s="742"/>
      <c r="BT31" s="742"/>
      <c r="BU31" s="742"/>
      <c r="BV31" s="742"/>
      <c r="BW31" s="742"/>
      <c r="BX31" s="743">
        <v>99.4</v>
      </c>
      <c r="BY31" s="742"/>
      <c r="BZ31" s="742"/>
      <c r="CA31" s="742"/>
      <c r="CB31" s="744"/>
      <c r="CD31" s="734"/>
      <c r="CE31" s="735"/>
      <c r="CF31" s="706" t="s">
        <v>572</v>
      </c>
      <c r="CG31" s="707"/>
      <c r="CH31" s="707"/>
      <c r="CI31" s="707"/>
      <c r="CJ31" s="707"/>
      <c r="CK31" s="707"/>
      <c r="CL31" s="707"/>
      <c r="CM31" s="707"/>
      <c r="CN31" s="707"/>
      <c r="CO31" s="707"/>
      <c r="CP31" s="707"/>
      <c r="CQ31" s="708"/>
      <c r="CR31" s="672">
        <v>4713</v>
      </c>
      <c r="CS31" s="670"/>
      <c r="CT31" s="670"/>
      <c r="CU31" s="670"/>
      <c r="CV31" s="670"/>
      <c r="CW31" s="670"/>
      <c r="CX31" s="670"/>
      <c r="CY31" s="671"/>
      <c r="CZ31" s="673">
        <v>0</v>
      </c>
      <c r="DA31" s="674"/>
      <c r="DB31" s="674"/>
      <c r="DC31" s="675"/>
      <c r="DD31" s="641">
        <v>4713</v>
      </c>
      <c r="DE31" s="670"/>
      <c r="DF31" s="670"/>
      <c r="DG31" s="670"/>
      <c r="DH31" s="670"/>
      <c r="DI31" s="670"/>
      <c r="DJ31" s="670"/>
      <c r="DK31" s="671"/>
      <c r="DL31" s="641">
        <v>4713</v>
      </c>
      <c r="DM31" s="670"/>
      <c r="DN31" s="670"/>
      <c r="DO31" s="670"/>
      <c r="DP31" s="670"/>
      <c r="DQ31" s="670"/>
      <c r="DR31" s="670"/>
      <c r="DS31" s="670"/>
      <c r="DT31" s="670"/>
      <c r="DU31" s="670"/>
      <c r="DV31" s="671"/>
      <c r="DW31" s="673">
        <v>0.2</v>
      </c>
      <c r="DX31" s="674"/>
      <c r="DY31" s="674"/>
      <c r="DZ31" s="674"/>
      <c r="EA31" s="674"/>
      <c r="EB31" s="674"/>
      <c r="EC31" s="704"/>
    </row>
    <row r="32" spans="2:133" ht="11.25" customHeight="1" x14ac:dyDescent="0.15">
      <c r="B32" s="651" t="s">
        <v>270</v>
      </c>
      <c r="C32" s="652"/>
      <c r="D32" s="652"/>
      <c r="E32" s="652"/>
      <c r="F32" s="652"/>
      <c r="G32" s="652"/>
      <c r="H32" s="652"/>
      <c r="I32" s="652"/>
      <c r="J32" s="652"/>
      <c r="K32" s="652"/>
      <c r="L32" s="652"/>
      <c r="M32" s="652"/>
      <c r="N32" s="652"/>
      <c r="O32" s="652"/>
      <c r="P32" s="652"/>
      <c r="Q32" s="653"/>
      <c r="R32" s="672">
        <v>7815968</v>
      </c>
      <c r="S32" s="642"/>
      <c r="T32" s="642"/>
      <c r="U32" s="642"/>
      <c r="V32" s="642"/>
      <c r="W32" s="642"/>
      <c r="X32" s="642"/>
      <c r="Y32" s="643"/>
      <c r="Z32" s="691">
        <v>46.9</v>
      </c>
      <c r="AA32" s="691"/>
      <c r="AB32" s="691"/>
      <c r="AC32" s="691"/>
      <c r="AD32" s="692" t="s">
        <v>548</v>
      </c>
      <c r="AE32" s="692"/>
      <c r="AF32" s="692"/>
      <c r="AG32" s="692"/>
      <c r="AH32" s="692"/>
      <c r="AI32" s="692"/>
      <c r="AJ32" s="692"/>
      <c r="AK32" s="692"/>
      <c r="AL32" s="673" t="s">
        <v>548</v>
      </c>
      <c r="AM32" s="676"/>
      <c r="AN32" s="676"/>
      <c r="AO32" s="693"/>
      <c r="AP32" s="750"/>
      <c r="AQ32" s="751"/>
      <c r="AR32" s="751"/>
      <c r="AS32" s="751"/>
      <c r="AT32" s="755"/>
      <c r="AU32" s="361" t="s">
        <v>571</v>
      </c>
      <c r="AV32" s="361"/>
      <c r="AW32" s="361"/>
      <c r="AX32" s="651" t="s">
        <v>271</v>
      </c>
      <c r="AY32" s="652"/>
      <c r="AZ32" s="652"/>
      <c r="BA32" s="652"/>
      <c r="BB32" s="652"/>
      <c r="BC32" s="652"/>
      <c r="BD32" s="652"/>
      <c r="BE32" s="652"/>
      <c r="BF32" s="653"/>
      <c r="BG32" s="730">
        <v>99.3</v>
      </c>
      <c r="BH32" s="670"/>
      <c r="BI32" s="670"/>
      <c r="BJ32" s="670"/>
      <c r="BK32" s="670"/>
      <c r="BL32" s="670"/>
      <c r="BM32" s="676">
        <v>98.6</v>
      </c>
      <c r="BN32" s="731"/>
      <c r="BO32" s="731"/>
      <c r="BP32" s="731"/>
      <c r="BQ32" s="709"/>
      <c r="BR32" s="730">
        <v>99.5</v>
      </c>
      <c r="BS32" s="670"/>
      <c r="BT32" s="670"/>
      <c r="BU32" s="670"/>
      <c r="BV32" s="670"/>
      <c r="BW32" s="670"/>
      <c r="BX32" s="676">
        <v>99.1</v>
      </c>
      <c r="BY32" s="731"/>
      <c r="BZ32" s="731"/>
      <c r="CA32" s="731"/>
      <c r="CB32" s="709"/>
      <c r="CD32" s="736"/>
      <c r="CE32" s="737"/>
      <c r="CF32" s="706" t="s">
        <v>570</v>
      </c>
      <c r="CG32" s="707"/>
      <c r="CH32" s="707"/>
      <c r="CI32" s="707"/>
      <c r="CJ32" s="707"/>
      <c r="CK32" s="707"/>
      <c r="CL32" s="707"/>
      <c r="CM32" s="707"/>
      <c r="CN32" s="707"/>
      <c r="CO32" s="707"/>
      <c r="CP32" s="707"/>
      <c r="CQ32" s="708"/>
      <c r="CR32" s="672">
        <v>6</v>
      </c>
      <c r="CS32" s="642"/>
      <c r="CT32" s="642"/>
      <c r="CU32" s="642"/>
      <c r="CV32" s="642"/>
      <c r="CW32" s="642"/>
      <c r="CX32" s="642"/>
      <c r="CY32" s="643"/>
      <c r="CZ32" s="673">
        <v>0</v>
      </c>
      <c r="DA32" s="674"/>
      <c r="DB32" s="674"/>
      <c r="DC32" s="675"/>
      <c r="DD32" s="641">
        <v>6</v>
      </c>
      <c r="DE32" s="642"/>
      <c r="DF32" s="642"/>
      <c r="DG32" s="642"/>
      <c r="DH32" s="642"/>
      <c r="DI32" s="642"/>
      <c r="DJ32" s="642"/>
      <c r="DK32" s="643"/>
      <c r="DL32" s="641">
        <v>6</v>
      </c>
      <c r="DM32" s="642"/>
      <c r="DN32" s="642"/>
      <c r="DO32" s="642"/>
      <c r="DP32" s="642"/>
      <c r="DQ32" s="642"/>
      <c r="DR32" s="642"/>
      <c r="DS32" s="642"/>
      <c r="DT32" s="642"/>
      <c r="DU32" s="642"/>
      <c r="DV32" s="643"/>
      <c r="DW32" s="673">
        <v>0</v>
      </c>
      <c r="DX32" s="674"/>
      <c r="DY32" s="674"/>
      <c r="DZ32" s="674"/>
      <c r="EA32" s="674"/>
      <c r="EB32" s="674"/>
      <c r="EC32" s="704"/>
    </row>
    <row r="33" spans="2:133" ht="11.25" customHeight="1" x14ac:dyDescent="0.15">
      <c r="B33" s="723" t="s">
        <v>272</v>
      </c>
      <c r="C33" s="724"/>
      <c r="D33" s="724"/>
      <c r="E33" s="724"/>
      <c r="F33" s="724"/>
      <c r="G33" s="724"/>
      <c r="H33" s="724"/>
      <c r="I33" s="724"/>
      <c r="J33" s="724"/>
      <c r="K33" s="724"/>
      <c r="L33" s="724"/>
      <c r="M33" s="724"/>
      <c r="N33" s="724"/>
      <c r="O33" s="724"/>
      <c r="P33" s="724"/>
      <c r="Q33" s="725"/>
      <c r="R33" s="672" t="s">
        <v>548</v>
      </c>
      <c r="S33" s="642"/>
      <c r="T33" s="642"/>
      <c r="U33" s="642"/>
      <c r="V33" s="642"/>
      <c r="W33" s="642"/>
      <c r="X33" s="642"/>
      <c r="Y33" s="643"/>
      <c r="Z33" s="691" t="s">
        <v>548</v>
      </c>
      <c r="AA33" s="691"/>
      <c r="AB33" s="691"/>
      <c r="AC33" s="691"/>
      <c r="AD33" s="692" t="s">
        <v>548</v>
      </c>
      <c r="AE33" s="692"/>
      <c r="AF33" s="692"/>
      <c r="AG33" s="692"/>
      <c r="AH33" s="692"/>
      <c r="AI33" s="692"/>
      <c r="AJ33" s="692"/>
      <c r="AK33" s="692"/>
      <c r="AL33" s="673" t="s">
        <v>548</v>
      </c>
      <c r="AM33" s="676"/>
      <c r="AN33" s="676"/>
      <c r="AO33" s="693"/>
      <c r="AP33" s="752"/>
      <c r="AQ33" s="753"/>
      <c r="AR33" s="753"/>
      <c r="AS33" s="753"/>
      <c r="AT33" s="756"/>
      <c r="AU33" s="362"/>
      <c r="AV33" s="362"/>
      <c r="AW33" s="362"/>
      <c r="AX33" s="654" t="s">
        <v>273</v>
      </c>
      <c r="AY33" s="655"/>
      <c r="AZ33" s="655"/>
      <c r="BA33" s="655"/>
      <c r="BB33" s="655"/>
      <c r="BC33" s="655"/>
      <c r="BD33" s="655"/>
      <c r="BE33" s="655"/>
      <c r="BF33" s="656"/>
      <c r="BG33" s="729">
        <v>99.3</v>
      </c>
      <c r="BH33" s="658"/>
      <c r="BI33" s="658"/>
      <c r="BJ33" s="658"/>
      <c r="BK33" s="658"/>
      <c r="BL33" s="658"/>
      <c r="BM33" s="682">
        <v>99.1</v>
      </c>
      <c r="BN33" s="658"/>
      <c r="BO33" s="658"/>
      <c r="BP33" s="658"/>
      <c r="BQ33" s="703"/>
      <c r="BR33" s="729">
        <v>100</v>
      </c>
      <c r="BS33" s="658"/>
      <c r="BT33" s="658"/>
      <c r="BU33" s="658"/>
      <c r="BV33" s="658"/>
      <c r="BW33" s="658"/>
      <c r="BX33" s="682">
        <v>99.6</v>
      </c>
      <c r="BY33" s="658"/>
      <c r="BZ33" s="658"/>
      <c r="CA33" s="658"/>
      <c r="CB33" s="703"/>
      <c r="CD33" s="706" t="s">
        <v>274</v>
      </c>
      <c r="CE33" s="707"/>
      <c r="CF33" s="707"/>
      <c r="CG33" s="707"/>
      <c r="CH33" s="707"/>
      <c r="CI33" s="707"/>
      <c r="CJ33" s="707"/>
      <c r="CK33" s="707"/>
      <c r="CL33" s="707"/>
      <c r="CM33" s="707"/>
      <c r="CN33" s="707"/>
      <c r="CO33" s="707"/>
      <c r="CP33" s="707"/>
      <c r="CQ33" s="708"/>
      <c r="CR33" s="672">
        <v>10505368</v>
      </c>
      <c r="CS33" s="670"/>
      <c r="CT33" s="670"/>
      <c r="CU33" s="670"/>
      <c r="CV33" s="670"/>
      <c r="CW33" s="670"/>
      <c r="CX33" s="670"/>
      <c r="CY33" s="671"/>
      <c r="CZ33" s="673">
        <v>66.5</v>
      </c>
      <c r="DA33" s="674"/>
      <c r="DB33" s="674"/>
      <c r="DC33" s="675"/>
      <c r="DD33" s="641">
        <v>1953166</v>
      </c>
      <c r="DE33" s="670"/>
      <c r="DF33" s="670"/>
      <c r="DG33" s="670"/>
      <c r="DH33" s="670"/>
      <c r="DI33" s="670"/>
      <c r="DJ33" s="670"/>
      <c r="DK33" s="671"/>
      <c r="DL33" s="641">
        <v>1040130</v>
      </c>
      <c r="DM33" s="670"/>
      <c r="DN33" s="670"/>
      <c r="DO33" s="670"/>
      <c r="DP33" s="670"/>
      <c r="DQ33" s="670"/>
      <c r="DR33" s="670"/>
      <c r="DS33" s="670"/>
      <c r="DT33" s="670"/>
      <c r="DU33" s="670"/>
      <c r="DV33" s="671"/>
      <c r="DW33" s="673">
        <v>34</v>
      </c>
      <c r="DX33" s="674"/>
      <c r="DY33" s="674"/>
      <c r="DZ33" s="674"/>
      <c r="EA33" s="674"/>
      <c r="EB33" s="674"/>
      <c r="EC33" s="704"/>
    </row>
    <row r="34" spans="2:133" ht="11.25" customHeight="1" x14ac:dyDescent="0.15">
      <c r="B34" s="651" t="s">
        <v>275</v>
      </c>
      <c r="C34" s="652"/>
      <c r="D34" s="652"/>
      <c r="E34" s="652"/>
      <c r="F34" s="652"/>
      <c r="G34" s="652"/>
      <c r="H34" s="652"/>
      <c r="I34" s="652"/>
      <c r="J34" s="652"/>
      <c r="K34" s="652"/>
      <c r="L34" s="652"/>
      <c r="M34" s="652"/>
      <c r="N34" s="652"/>
      <c r="O34" s="652"/>
      <c r="P34" s="652"/>
      <c r="Q34" s="653"/>
      <c r="R34" s="672">
        <v>1078861</v>
      </c>
      <c r="S34" s="642"/>
      <c r="T34" s="642"/>
      <c r="U34" s="642"/>
      <c r="V34" s="642"/>
      <c r="W34" s="642"/>
      <c r="X34" s="642"/>
      <c r="Y34" s="643"/>
      <c r="Z34" s="691">
        <v>6.5</v>
      </c>
      <c r="AA34" s="691"/>
      <c r="AB34" s="691"/>
      <c r="AC34" s="691"/>
      <c r="AD34" s="692" t="s">
        <v>548</v>
      </c>
      <c r="AE34" s="692"/>
      <c r="AF34" s="692"/>
      <c r="AG34" s="692"/>
      <c r="AH34" s="692"/>
      <c r="AI34" s="692"/>
      <c r="AJ34" s="692"/>
      <c r="AK34" s="692"/>
      <c r="AL34" s="673" t="s">
        <v>548</v>
      </c>
      <c r="AM34" s="676"/>
      <c r="AN34" s="676"/>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569</v>
      </c>
      <c r="CE34" s="707"/>
      <c r="CF34" s="707"/>
      <c r="CG34" s="707"/>
      <c r="CH34" s="707"/>
      <c r="CI34" s="707"/>
      <c r="CJ34" s="707"/>
      <c r="CK34" s="707"/>
      <c r="CL34" s="707"/>
      <c r="CM34" s="707"/>
      <c r="CN34" s="707"/>
      <c r="CO34" s="707"/>
      <c r="CP34" s="707"/>
      <c r="CQ34" s="708"/>
      <c r="CR34" s="672">
        <v>1418689</v>
      </c>
      <c r="CS34" s="642"/>
      <c r="CT34" s="642"/>
      <c r="CU34" s="642"/>
      <c r="CV34" s="642"/>
      <c r="CW34" s="642"/>
      <c r="CX34" s="642"/>
      <c r="CY34" s="643"/>
      <c r="CZ34" s="673">
        <v>9</v>
      </c>
      <c r="DA34" s="674"/>
      <c r="DB34" s="674"/>
      <c r="DC34" s="675"/>
      <c r="DD34" s="641">
        <v>524711</v>
      </c>
      <c r="DE34" s="642"/>
      <c r="DF34" s="642"/>
      <c r="DG34" s="642"/>
      <c r="DH34" s="642"/>
      <c r="DI34" s="642"/>
      <c r="DJ34" s="642"/>
      <c r="DK34" s="643"/>
      <c r="DL34" s="641">
        <v>414210</v>
      </c>
      <c r="DM34" s="642"/>
      <c r="DN34" s="642"/>
      <c r="DO34" s="642"/>
      <c r="DP34" s="642"/>
      <c r="DQ34" s="642"/>
      <c r="DR34" s="642"/>
      <c r="DS34" s="642"/>
      <c r="DT34" s="642"/>
      <c r="DU34" s="642"/>
      <c r="DV34" s="643"/>
      <c r="DW34" s="673">
        <v>13.5</v>
      </c>
      <c r="DX34" s="674"/>
      <c r="DY34" s="674"/>
      <c r="DZ34" s="674"/>
      <c r="EA34" s="674"/>
      <c r="EB34" s="674"/>
      <c r="EC34" s="704"/>
    </row>
    <row r="35" spans="2:133" ht="11.25" customHeight="1" x14ac:dyDescent="0.15">
      <c r="B35" s="651" t="s">
        <v>276</v>
      </c>
      <c r="C35" s="652"/>
      <c r="D35" s="652"/>
      <c r="E35" s="652"/>
      <c r="F35" s="652"/>
      <c r="G35" s="652"/>
      <c r="H35" s="652"/>
      <c r="I35" s="652"/>
      <c r="J35" s="652"/>
      <c r="K35" s="652"/>
      <c r="L35" s="652"/>
      <c r="M35" s="652"/>
      <c r="N35" s="652"/>
      <c r="O35" s="652"/>
      <c r="P35" s="652"/>
      <c r="Q35" s="653"/>
      <c r="R35" s="672">
        <v>72109</v>
      </c>
      <c r="S35" s="642"/>
      <c r="T35" s="642"/>
      <c r="U35" s="642"/>
      <c r="V35" s="642"/>
      <c r="W35" s="642"/>
      <c r="X35" s="642"/>
      <c r="Y35" s="643"/>
      <c r="Z35" s="691">
        <v>0.4</v>
      </c>
      <c r="AA35" s="691"/>
      <c r="AB35" s="691"/>
      <c r="AC35" s="691"/>
      <c r="AD35" s="692" t="s">
        <v>548</v>
      </c>
      <c r="AE35" s="692"/>
      <c r="AF35" s="692"/>
      <c r="AG35" s="692"/>
      <c r="AH35" s="692"/>
      <c r="AI35" s="692"/>
      <c r="AJ35" s="692"/>
      <c r="AK35" s="692"/>
      <c r="AL35" s="673" t="s">
        <v>548</v>
      </c>
      <c r="AM35" s="676"/>
      <c r="AN35" s="676"/>
      <c r="AO35" s="693"/>
      <c r="AP35" s="218"/>
      <c r="AQ35" s="726" t="s">
        <v>277</v>
      </c>
      <c r="AR35" s="727"/>
      <c r="AS35" s="727"/>
      <c r="AT35" s="727"/>
      <c r="AU35" s="727"/>
      <c r="AV35" s="727"/>
      <c r="AW35" s="727"/>
      <c r="AX35" s="727"/>
      <c r="AY35" s="727"/>
      <c r="AZ35" s="727"/>
      <c r="BA35" s="727"/>
      <c r="BB35" s="727"/>
      <c r="BC35" s="727"/>
      <c r="BD35" s="727"/>
      <c r="BE35" s="727"/>
      <c r="BF35" s="728"/>
      <c r="BG35" s="726" t="s">
        <v>278</v>
      </c>
      <c r="BH35" s="727"/>
      <c r="BI35" s="727"/>
      <c r="BJ35" s="727"/>
      <c r="BK35" s="727"/>
      <c r="BL35" s="727"/>
      <c r="BM35" s="727"/>
      <c r="BN35" s="727"/>
      <c r="BO35" s="727"/>
      <c r="BP35" s="727"/>
      <c r="BQ35" s="727"/>
      <c r="BR35" s="727"/>
      <c r="BS35" s="727"/>
      <c r="BT35" s="727"/>
      <c r="BU35" s="727"/>
      <c r="BV35" s="727"/>
      <c r="BW35" s="727"/>
      <c r="BX35" s="727"/>
      <c r="BY35" s="727"/>
      <c r="BZ35" s="727"/>
      <c r="CA35" s="727"/>
      <c r="CB35" s="728"/>
      <c r="CD35" s="706" t="s">
        <v>568</v>
      </c>
      <c r="CE35" s="707"/>
      <c r="CF35" s="707"/>
      <c r="CG35" s="707"/>
      <c r="CH35" s="707"/>
      <c r="CI35" s="707"/>
      <c r="CJ35" s="707"/>
      <c r="CK35" s="707"/>
      <c r="CL35" s="707"/>
      <c r="CM35" s="707"/>
      <c r="CN35" s="707"/>
      <c r="CO35" s="707"/>
      <c r="CP35" s="707"/>
      <c r="CQ35" s="708"/>
      <c r="CR35" s="672">
        <v>1526035</v>
      </c>
      <c r="CS35" s="670"/>
      <c r="CT35" s="670"/>
      <c r="CU35" s="670"/>
      <c r="CV35" s="670"/>
      <c r="CW35" s="670"/>
      <c r="CX35" s="670"/>
      <c r="CY35" s="671"/>
      <c r="CZ35" s="673">
        <v>9.6999999999999993</v>
      </c>
      <c r="DA35" s="674"/>
      <c r="DB35" s="674"/>
      <c r="DC35" s="675"/>
      <c r="DD35" s="641">
        <v>184810</v>
      </c>
      <c r="DE35" s="670"/>
      <c r="DF35" s="670"/>
      <c r="DG35" s="670"/>
      <c r="DH35" s="670"/>
      <c r="DI35" s="670"/>
      <c r="DJ35" s="670"/>
      <c r="DK35" s="671"/>
      <c r="DL35" s="641">
        <v>56649</v>
      </c>
      <c r="DM35" s="670"/>
      <c r="DN35" s="670"/>
      <c r="DO35" s="670"/>
      <c r="DP35" s="670"/>
      <c r="DQ35" s="670"/>
      <c r="DR35" s="670"/>
      <c r="DS35" s="670"/>
      <c r="DT35" s="670"/>
      <c r="DU35" s="670"/>
      <c r="DV35" s="671"/>
      <c r="DW35" s="673">
        <v>1.8</v>
      </c>
      <c r="DX35" s="674"/>
      <c r="DY35" s="674"/>
      <c r="DZ35" s="674"/>
      <c r="EA35" s="674"/>
      <c r="EB35" s="674"/>
      <c r="EC35" s="704"/>
    </row>
    <row r="36" spans="2:133" ht="11.25" customHeight="1" x14ac:dyDescent="0.15">
      <c r="B36" s="651" t="s">
        <v>279</v>
      </c>
      <c r="C36" s="652"/>
      <c r="D36" s="652"/>
      <c r="E36" s="652"/>
      <c r="F36" s="652"/>
      <c r="G36" s="652"/>
      <c r="H36" s="652"/>
      <c r="I36" s="652"/>
      <c r="J36" s="652"/>
      <c r="K36" s="652"/>
      <c r="L36" s="652"/>
      <c r="M36" s="652"/>
      <c r="N36" s="652"/>
      <c r="O36" s="652"/>
      <c r="P36" s="652"/>
      <c r="Q36" s="653"/>
      <c r="R36" s="672">
        <v>30085</v>
      </c>
      <c r="S36" s="642"/>
      <c r="T36" s="642"/>
      <c r="U36" s="642"/>
      <c r="V36" s="642"/>
      <c r="W36" s="642"/>
      <c r="X36" s="642"/>
      <c r="Y36" s="643"/>
      <c r="Z36" s="691">
        <v>0.2</v>
      </c>
      <c r="AA36" s="691"/>
      <c r="AB36" s="691"/>
      <c r="AC36" s="691"/>
      <c r="AD36" s="692" t="s">
        <v>548</v>
      </c>
      <c r="AE36" s="692"/>
      <c r="AF36" s="692"/>
      <c r="AG36" s="692"/>
      <c r="AH36" s="692"/>
      <c r="AI36" s="692"/>
      <c r="AJ36" s="692"/>
      <c r="AK36" s="692"/>
      <c r="AL36" s="673" t="s">
        <v>548</v>
      </c>
      <c r="AM36" s="676"/>
      <c r="AN36" s="676"/>
      <c r="AO36" s="693"/>
      <c r="AP36" s="218"/>
      <c r="AQ36" s="714" t="s">
        <v>567</v>
      </c>
      <c r="AR36" s="715"/>
      <c r="AS36" s="715"/>
      <c r="AT36" s="715"/>
      <c r="AU36" s="715"/>
      <c r="AV36" s="715"/>
      <c r="AW36" s="715"/>
      <c r="AX36" s="715"/>
      <c r="AY36" s="716"/>
      <c r="AZ36" s="717">
        <v>430084</v>
      </c>
      <c r="BA36" s="718"/>
      <c r="BB36" s="718"/>
      <c r="BC36" s="718"/>
      <c r="BD36" s="718"/>
      <c r="BE36" s="718"/>
      <c r="BF36" s="719"/>
      <c r="BG36" s="720" t="s">
        <v>280</v>
      </c>
      <c r="BH36" s="721"/>
      <c r="BI36" s="721"/>
      <c r="BJ36" s="721"/>
      <c r="BK36" s="721"/>
      <c r="BL36" s="721"/>
      <c r="BM36" s="721"/>
      <c r="BN36" s="721"/>
      <c r="BO36" s="721"/>
      <c r="BP36" s="721"/>
      <c r="BQ36" s="721"/>
      <c r="BR36" s="721"/>
      <c r="BS36" s="721"/>
      <c r="BT36" s="721"/>
      <c r="BU36" s="722"/>
      <c r="BV36" s="717">
        <v>138615</v>
      </c>
      <c r="BW36" s="718"/>
      <c r="BX36" s="718"/>
      <c r="BY36" s="718"/>
      <c r="BZ36" s="718"/>
      <c r="CA36" s="718"/>
      <c r="CB36" s="719"/>
      <c r="CD36" s="706" t="s">
        <v>281</v>
      </c>
      <c r="CE36" s="707"/>
      <c r="CF36" s="707"/>
      <c r="CG36" s="707"/>
      <c r="CH36" s="707"/>
      <c r="CI36" s="707"/>
      <c r="CJ36" s="707"/>
      <c r="CK36" s="707"/>
      <c r="CL36" s="707"/>
      <c r="CM36" s="707"/>
      <c r="CN36" s="707"/>
      <c r="CO36" s="707"/>
      <c r="CP36" s="707"/>
      <c r="CQ36" s="708"/>
      <c r="CR36" s="672">
        <v>1117450</v>
      </c>
      <c r="CS36" s="642"/>
      <c r="CT36" s="642"/>
      <c r="CU36" s="642"/>
      <c r="CV36" s="642"/>
      <c r="CW36" s="642"/>
      <c r="CX36" s="642"/>
      <c r="CY36" s="643"/>
      <c r="CZ36" s="673">
        <v>7.1</v>
      </c>
      <c r="DA36" s="674"/>
      <c r="DB36" s="674"/>
      <c r="DC36" s="675"/>
      <c r="DD36" s="641">
        <v>517875</v>
      </c>
      <c r="DE36" s="642"/>
      <c r="DF36" s="642"/>
      <c r="DG36" s="642"/>
      <c r="DH36" s="642"/>
      <c r="DI36" s="642"/>
      <c r="DJ36" s="642"/>
      <c r="DK36" s="643"/>
      <c r="DL36" s="641">
        <v>330422</v>
      </c>
      <c r="DM36" s="642"/>
      <c r="DN36" s="642"/>
      <c r="DO36" s="642"/>
      <c r="DP36" s="642"/>
      <c r="DQ36" s="642"/>
      <c r="DR36" s="642"/>
      <c r="DS36" s="642"/>
      <c r="DT36" s="642"/>
      <c r="DU36" s="642"/>
      <c r="DV36" s="643"/>
      <c r="DW36" s="673">
        <v>10.8</v>
      </c>
      <c r="DX36" s="674"/>
      <c r="DY36" s="674"/>
      <c r="DZ36" s="674"/>
      <c r="EA36" s="674"/>
      <c r="EB36" s="674"/>
      <c r="EC36" s="704"/>
    </row>
    <row r="37" spans="2:133" ht="11.25" customHeight="1" x14ac:dyDescent="0.15">
      <c r="B37" s="651" t="s">
        <v>282</v>
      </c>
      <c r="C37" s="652"/>
      <c r="D37" s="652"/>
      <c r="E37" s="652"/>
      <c r="F37" s="652"/>
      <c r="G37" s="652"/>
      <c r="H37" s="652"/>
      <c r="I37" s="652"/>
      <c r="J37" s="652"/>
      <c r="K37" s="652"/>
      <c r="L37" s="652"/>
      <c r="M37" s="652"/>
      <c r="N37" s="652"/>
      <c r="O37" s="652"/>
      <c r="P37" s="652"/>
      <c r="Q37" s="653"/>
      <c r="R37" s="672">
        <v>1778320</v>
      </c>
      <c r="S37" s="642"/>
      <c r="T37" s="642"/>
      <c r="U37" s="642"/>
      <c r="V37" s="642"/>
      <c r="W37" s="642"/>
      <c r="X37" s="642"/>
      <c r="Y37" s="643"/>
      <c r="Z37" s="691">
        <v>10.7</v>
      </c>
      <c r="AA37" s="691"/>
      <c r="AB37" s="691"/>
      <c r="AC37" s="691"/>
      <c r="AD37" s="692" t="s">
        <v>548</v>
      </c>
      <c r="AE37" s="692"/>
      <c r="AF37" s="692"/>
      <c r="AG37" s="692"/>
      <c r="AH37" s="692"/>
      <c r="AI37" s="692"/>
      <c r="AJ37" s="692"/>
      <c r="AK37" s="692"/>
      <c r="AL37" s="673" t="s">
        <v>552</v>
      </c>
      <c r="AM37" s="676"/>
      <c r="AN37" s="676"/>
      <c r="AO37" s="693"/>
      <c r="AQ37" s="700" t="s">
        <v>566</v>
      </c>
      <c r="AR37" s="701"/>
      <c r="AS37" s="701"/>
      <c r="AT37" s="701"/>
      <c r="AU37" s="701"/>
      <c r="AV37" s="701"/>
      <c r="AW37" s="701"/>
      <c r="AX37" s="701"/>
      <c r="AY37" s="702"/>
      <c r="AZ37" s="672">
        <v>102347</v>
      </c>
      <c r="BA37" s="642"/>
      <c r="BB37" s="642"/>
      <c r="BC37" s="642"/>
      <c r="BD37" s="670"/>
      <c r="BE37" s="670"/>
      <c r="BF37" s="709"/>
      <c r="BG37" s="706" t="s">
        <v>283</v>
      </c>
      <c r="BH37" s="707"/>
      <c r="BI37" s="707"/>
      <c r="BJ37" s="707"/>
      <c r="BK37" s="707"/>
      <c r="BL37" s="707"/>
      <c r="BM37" s="707"/>
      <c r="BN37" s="707"/>
      <c r="BO37" s="707"/>
      <c r="BP37" s="707"/>
      <c r="BQ37" s="707"/>
      <c r="BR37" s="707"/>
      <c r="BS37" s="707"/>
      <c r="BT37" s="707"/>
      <c r="BU37" s="708"/>
      <c r="BV37" s="672">
        <v>112325</v>
      </c>
      <c r="BW37" s="642"/>
      <c r="BX37" s="642"/>
      <c r="BY37" s="642"/>
      <c r="BZ37" s="642"/>
      <c r="CA37" s="642"/>
      <c r="CB37" s="705"/>
      <c r="CD37" s="706" t="s">
        <v>565</v>
      </c>
      <c r="CE37" s="707"/>
      <c r="CF37" s="707"/>
      <c r="CG37" s="707"/>
      <c r="CH37" s="707"/>
      <c r="CI37" s="707"/>
      <c r="CJ37" s="707"/>
      <c r="CK37" s="707"/>
      <c r="CL37" s="707"/>
      <c r="CM37" s="707"/>
      <c r="CN37" s="707"/>
      <c r="CO37" s="707"/>
      <c r="CP37" s="707"/>
      <c r="CQ37" s="708"/>
      <c r="CR37" s="672">
        <v>202968</v>
      </c>
      <c r="CS37" s="670"/>
      <c r="CT37" s="670"/>
      <c r="CU37" s="670"/>
      <c r="CV37" s="670"/>
      <c r="CW37" s="670"/>
      <c r="CX37" s="670"/>
      <c r="CY37" s="671"/>
      <c r="CZ37" s="673">
        <v>1.3</v>
      </c>
      <c r="DA37" s="674"/>
      <c r="DB37" s="674"/>
      <c r="DC37" s="675"/>
      <c r="DD37" s="641">
        <v>199109</v>
      </c>
      <c r="DE37" s="670"/>
      <c r="DF37" s="670"/>
      <c r="DG37" s="670"/>
      <c r="DH37" s="670"/>
      <c r="DI37" s="670"/>
      <c r="DJ37" s="670"/>
      <c r="DK37" s="671"/>
      <c r="DL37" s="641">
        <v>198888</v>
      </c>
      <c r="DM37" s="670"/>
      <c r="DN37" s="670"/>
      <c r="DO37" s="670"/>
      <c r="DP37" s="670"/>
      <c r="DQ37" s="670"/>
      <c r="DR37" s="670"/>
      <c r="DS37" s="670"/>
      <c r="DT37" s="670"/>
      <c r="DU37" s="670"/>
      <c r="DV37" s="671"/>
      <c r="DW37" s="673">
        <v>6.5</v>
      </c>
      <c r="DX37" s="674"/>
      <c r="DY37" s="674"/>
      <c r="DZ37" s="674"/>
      <c r="EA37" s="674"/>
      <c r="EB37" s="674"/>
      <c r="EC37" s="704"/>
    </row>
    <row r="38" spans="2:133" ht="11.25" customHeight="1" x14ac:dyDescent="0.15">
      <c r="B38" s="651" t="s">
        <v>284</v>
      </c>
      <c r="C38" s="652"/>
      <c r="D38" s="652"/>
      <c r="E38" s="652"/>
      <c r="F38" s="652"/>
      <c r="G38" s="652"/>
      <c r="H38" s="652"/>
      <c r="I38" s="652"/>
      <c r="J38" s="652"/>
      <c r="K38" s="652"/>
      <c r="L38" s="652"/>
      <c r="M38" s="652"/>
      <c r="N38" s="652"/>
      <c r="O38" s="652"/>
      <c r="P38" s="652"/>
      <c r="Q38" s="653"/>
      <c r="R38" s="672">
        <v>780927</v>
      </c>
      <c r="S38" s="642"/>
      <c r="T38" s="642"/>
      <c r="U38" s="642"/>
      <c r="V38" s="642"/>
      <c r="W38" s="642"/>
      <c r="X38" s="642"/>
      <c r="Y38" s="643"/>
      <c r="Z38" s="691">
        <v>4.7</v>
      </c>
      <c r="AA38" s="691"/>
      <c r="AB38" s="691"/>
      <c r="AC38" s="691"/>
      <c r="AD38" s="692" t="s">
        <v>548</v>
      </c>
      <c r="AE38" s="692"/>
      <c r="AF38" s="692"/>
      <c r="AG38" s="692"/>
      <c r="AH38" s="692"/>
      <c r="AI38" s="692"/>
      <c r="AJ38" s="692"/>
      <c r="AK38" s="692"/>
      <c r="AL38" s="673" t="s">
        <v>548</v>
      </c>
      <c r="AM38" s="676"/>
      <c r="AN38" s="676"/>
      <c r="AO38" s="693"/>
      <c r="AQ38" s="700" t="s">
        <v>564</v>
      </c>
      <c r="AR38" s="701"/>
      <c r="AS38" s="701"/>
      <c r="AT38" s="701"/>
      <c r="AU38" s="701"/>
      <c r="AV38" s="701"/>
      <c r="AW38" s="701"/>
      <c r="AX38" s="701"/>
      <c r="AY38" s="702"/>
      <c r="AZ38" s="672">
        <v>67434</v>
      </c>
      <c r="BA38" s="642"/>
      <c r="BB38" s="642"/>
      <c r="BC38" s="642"/>
      <c r="BD38" s="670"/>
      <c r="BE38" s="670"/>
      <c r="BF38" s="709"/>
      <c r="BG38" s="706" t="s">
        <v>285</v>
      </c>
      <c r="BH38" s="707"/>
      <c r="BI38" s="707"/>
      <c r="BJ38" s="707"/>
      <c r="BK38" s="707"/>
      <c r="BL38" s="707"/>
      <c r="BM38" s="707"/>
      <c r="BN38" s="707"/>
      <c r="BO38" s="707"/>
      <c r="BP38" s="707"/>
      <c r="BQ38" s="707"/>
      <c r="BR38" s="707"/>
      <c r="BS38" s="707"/>
      <c r="BT38" s="707"/>
      <c r="BU38" s="708"/>
      <c r="BV38" s="672">
        <v>1029</v>
      </c>
      <c r="BW38" s="642"/>
      <c r="BX38" s="642"/>
      <c r="BY38" s="642"/>
      <c r="BZ38" s="642"/>
      <c r="CA38" s="642"/>
      <c r="CB38" s="705"/>
      <c r="CD38" s="706" t="s">
        <v>563</v>
      </c>
      <c r="CE38" s="707"/>
      <c r="CF38" s="707"/>
      <c r="CG38" s="707"/>
      <c r="CH38" s="707"/>
      <c r="CI38" s="707"/>
      <c r="CJ38" s="707"/>
      <c r="CK38" s="707"/>
      <c r="CL38" s="707"/>
      <c r="CM38" s="707"/>
      <c r="CN38" s="707"/>
      <c r="CO38" s="707"/>
      <c r="CP38" s="707"/>
      <c r="CQ38" s="708"/>
      <c r="CR38" s="672">
        <v>430084</v>
      </c>
      <c r="CS38" s="642"/>
      <c r="CT38" s="642"/>
      <c r="CU38" s="642"/>
      <c r="CV38" s="642"/>
      <c r="CW38" s="642"/>
      <c r="CX38" s="642"/>
      <c r="CY38" s="643"/>
      <c r="CZ38" s="673">
        <v>2.7</v>
      </c>
      <c r="DA38" s="674"/>
      <c r="DB38" s="674"/>
      <c r="DC38" s="675"/>
      <c r="DD38" s="641">
        <v>307663</v>
      </c>
      <c r="DE38" s="642"/>
      <c r="DF38" s="642"/>
      <c r="DG38" s="642"/>
      <c r="DH38" s="642"/>
      <c r="DI38" s="642"/>
      <c r="DJ38" s="642"/>
      <c r="DK38" s="643"/>
      <c r="DL38" s="641">
        <v>238849</v>
      </c>
      <c r="DM38" s="642"/>
      <c r="DN38" s="642"/>
      <c r="DO38" s="642"/>
      <c r="DP38" s="642"/>
      <c r="DQ38" s="642"/>
      <c r="DR38" s="642"/>
      <c r="DS38" s="642"/>
      <c r="DT38" s="642"/>
      <c r="DU38" s="642"/>
      <c r="DV38" s="643"/>
      <c r="DW38" s="673">
        <v>7.8</v>
      </c>
      <c r="DX38" s="674"/>
      <c r="DY38" s="674"/>
      <c r="DZ38" s="674"/>
      <c r="EA38" s="674"/>
      <c r="EB38" s="674"/>
      <c r="EC38" s="704"/>
    </row>
    <row r="39" spans="2:133" ht="11.25" customHeight="1" x14ac:dyDescent="0.15">
      <c r="B39" s="651" t="s">
        <v>286</v>
      </c>
      <c r="C39" s="652"/>
      <c r="D39" s="652"/>
      <c r="E39" s="652"/>
      <c r="F39" s="652"/>
      <c r="G39" s="652"/>
      <c r="H39" s="652"/>
      <c r="I39" s="652"/>
      <c r="J39" s="652"/>
      <c r="K39" s="652"/>
      <c r="L39" s="652"/>
      <c r="M39" s="652"/>
      <c r="N39" s="652"/>
      <c r="O39" s="652"/>
      <c r="P39" s="652"/>
      <c r="Q39" s="653"/>
      <c r="R39" s="672">
        <v>312925</v>
      </c>
      <c r="S39" s="642"/>
      <c r="T39" s="642"/>
      <c r="U39" s="642"/>
      <c r="V39" s="642"/>
      <c r="W39" s="642"/>
      <c r="X39" s="642"/>
      <c r="Y39" s="643"/>
      <c r="Z39" s="691">
        <v>1.9</v>
      </c>
      <c r="AA39" s="691"/>
      <c r="AB39" s="691"/>
      <c r="AC39" s="691"/>
      <c r="AD39" s="692">
        <v>11</v>
      </c>
      <c r="AE39" s="692"/>
      <c r="AF39" s="692"/>
      <c r="AG39" s="692"/>
      <c r="AH39" s="692"/>
      <c r="AI39" s="692"/>
      <c r="AJ39" s="692"/>
      <c r="AK39" s="692"/>
      <c r="AL39" s="673">
        <v>0</v>
      </c>
      <c r="AM39" s="676"/>
      <c r="AN39" s="676"/>
      <c r="AO39" s="693"/>
      <c r="AQ39" s="700" t="s">
        <v>562</v>
      </c>
      <c r="AR39" s="701"/>
      <c r="AS39" s="701"/>
      <c r="AT39" s="701"/>
      <c r="AU39" s="701"/>
      <c r="AV39" s="701"/>
      <c r="AW39" s="701"/>
      <c r="AX39" s="701"/>
      <c r="AY39" s="702"/>
      <c r="AZ39" s="672" t="s">
        <v>548</v>
      </c>
      <c r="BA39" s="642"/>
      <c r="BB39" s="642"/>
      <c r="BC39" s="642"/>
      <c r="BD39" s="670"/>
      <c r="BE39" s="670"/>
      <c r="BF39" s="709"/>
      <c r="BG39" s="706" t="s">
        <v>287</v>
      </c>
      <c r="BH39" s="707"/>
      <c r="BI39" s="707"/>
      <c r="BJ39" s="707"/>
      <c r="BK39" s="707"/>
      <c r="BL39" s="707"/>
      <c r="BM39" s="707"/>
      <c r="BN39" s="707"/>
      <c r="BO39" s="707"/>
      <c r="BP39" s="707"/>
      <c r="BQ39" s="707"/>
      <c r="BR39" s="707"/>
      <c r="BS39" s="707"/>
      <c r="BT39" s="707"/>
      <c r="BU39" s="708"/>
      <c r="BV39" s="672">
        <v>1801</v>
      </c>
      <c r="BW39" s="642"/>
      <c r="BX39" s="642"/>
      <c r="BY39" s="642"/>
      <c r="BZ39" s="642"/>
      <c r="CA39" s="642"/>
      <c r="CB39" s="705"/>
      <c r="CD39" s="706" t="s">
        <v>561</v>
      </c>
      <c r="CE39" s="707"/>
      <c r="CF39" s="707"/>
      <c r="CG39" s="707"/>
      <c r="CH39" s="707"/>
      <c r="CI39" s="707"/>
      <c r="CJ39" s="707"/>
      <c r="CK39" s="707"/>
      <c r="CL39" s="707"/>
      <c r="CM39" s="707"/>
      <c r="CN39" s="707"/>
      <c r="CO39" s="707"/>
      <c r="CP39" s="707"/>
      <c r="CQ39" s="708"/>
      <c r="CR39" s="672">
        <v>5881310</v>
      </c>
      <c r="CS39" s="670"/>
      <c r="CT39" s="670"/>
      <c r="CU39" s="670"/>
      <c r="CV39" s="670"/>
      <c r="CW39" s="670"/>
      <c r="CX39" s="670"/>
      <c r="CY39" s="671"/>
      <c r="CZ39" s="673">
        <v>37.200000000000003</v>
      </c>
      <c r="DA39" s="674"/>
      <c r="DB39" s="674"/>
      <c r="DC39" s="675"/>
      <c r="DD39" s="641">
        <v>418107</v>
      </c>
      <c r="DE39" s="670"/>
      <c r="DF39" s="670"/>
      <c r="DG39" s="670"/>
      <c r="DH39" s="670"/>
      <c r="DI39" s="670"/>
      <c r="DJ39" s="670"/>
      <c r="DK39" s="671"/>
      <c r="DL39" s="641" t="s">
        <v>548</v>
      </c>
      <c r="DM39" s="670"/>
      <c r="DN39" s="670"/>
      <c r="DO39" s="670"/>
      <c r="DP39" s="670"/>
      <c r="DQ39" s="670"/>
      <c r="DR39" s="670"/>
      <c r="DS39" s="670"/>
      <c r="DT39" s="670"/>
      <c r="DU39" s="670"/>
      <c r="DV39" s="671"/>
      <c r="DW39" s="673" t="s">
        <v>548</v>
      </c>
      <c r="DX39" s="674"/>
      <c r="DY39" s="674"/>
      <c r="DZ39" s="674"/>
      <c r="EA39" s="674"/>
      <c r="EB39" s="674"/>
      <c r="EC39" s="704"/>
    </row>
    <row r="40" spans="2:133" ht="11.25" customHeight="1" x14ac:dyDescent="0.15">
      <c r="B40" s="651" t="s">
        <v>288</v>
      </c>
      <c r="C40" s="652"/>
      <c r="D40" s="652"/>
      <c r="E40" s="652"/>
      <c r="F40" s="652"/>
      <c r="G40" s="652"/>
      <c r="H40" s="652"/>
      <c r="I40" s="652"/>
      <c r="J40" s="652"/>
      <c r="K40" s="652"/>
      <c r="L40" s="652"/>
      <c r="M40" s="652"/>
      <c r="N40" s="652"/>
      <c r="O40" s="652"/>
      <c r="P40" s="652"/>
      <c r="Q40" s="653"/>
      <c r="R40" s="672">
        <v>226800</v>
      </c>
      <c r="S40" s="642"/>
      <c r="T40" s="642"/>
      <c r="U40" s="642"/>
      <c r="V40" s="642"/>
      <c r="W40" s="642"/>
      <c r="X40" s="642"/>
      <c r="Y40" s="643"/>
      <c r="Z40" s="691">
        <v>1.4</v>
      </c>
      <c r="AA40" s="691"/>
      <c r="AB40" s="691"/>
      <c r="AC40" s="691"/>
      <c r="AD40" s="692" t="s">
        <v>548</v>
      </c>
      <c r="AE40" s="692"/>
      <c r="AF40" s="692"/>
      <c r="AG40" s="692"/>
      <c r="AH40" s="692"/>
      <c r="AI40" s="692"/>
      <c r="AJ40" s="692"/>
      <c r="AK40" s="692"/>
      <c r="AL40" s="673" t="s">
        <v>548</v>
      </c>
      <c r="AM40" s="676"/>
      <c r="AN40" s="676"/>
      <c r="AO40" s="693"/>
      <c r="AQ40" s="700" t="s">
        <v>560</v>
      </c>
      <c r="AR40" s="701"/>
      <c r="AS40" s="701"/>
      <c r="AT40" s="701"/>
      <c r="AU40" s="701"/>
      <c r="AV40" s="701"/>
      <c r="AW40" s="701"/>
      <c r="AX40" s="701"/>
      <c r="AY40" s="702"/>
      <c r="AZ40" s="672" t="s">
        <v>548</v>
      </c>
      <c r="BA40" s="642"/>
      <c r="BB40" s="642"/>
      <c r="BC40" s="642"/>
      <c r="BD40" s="670"/>
      <c r="BE40" s="670"/>
      <c r="BF40" s="709"/>
      <c r="BG40" s="710" t="s">
        <v>559</v>
      </c>
      <c r="BH40" s="711"/>
      <c r="BI40" s="711"/>
      <c r="BJ40" s="711"/>
      <c r="BK40" s="711"/>
      <c r="BL40" s="363"/>
      <c r="BM40" s="707" t="s">
        <v>558</v>
      </c>
      <c r="BN40" s="707"/>
      <c r="BO40" s="707"/>
      <c r="BP40" s="707"/>
      <c r="BQ40" s="707"/>
      <c r="BR40" s="707"/>
      <c r="BS40" s="707"/>
      <c r="BT40" s="707"/>
      <c r="BU40" s="708"/>
      <c r="BV40" s="672">
        <v>13</v>
      </c>
      <c r="BW40" s="642"/>
      <c r="BX40" s="642"/>
      <c r="BY40" s="642"/>
      <c r="BZ40" s="642"/>
      <c r="CA40" s="642"/>
      <c r="CB40" s="705"/>
      <c r="CD40" s="706" t="s">
        <v>557</v>
      </c>
      <c r="CE40" s="707"/>
      <c r="CF40" s="707"/>
      <c r="CG40" s="707"/>
      <c r="CH40" s="707"/>
      <c r="CI40" s="707"/>
      <c r="CJ40" s="707"/>
      <c r="CK40" s="707"/>
      <c r="CL40" s="707"/>
      <c r="CM40" s="707"/>
      <c r="CN40" s="707"/>
      <c r="CO40" s="707"/>
      <c r="CP40" s="707"/>
      <c r="CQ40" s="708"/>
      <c r="CR40" s="672">
        <v>131800</v>
      </c>
      <c r="CS40" s="642"/>
      <c r="CT40" s="642"/>
      <c r="CU40" s="642"/>
      <c r="CV40" s="642"/>
      <c r="CW40" s="642"/>
      <c r="CX40" s="642"/>
      <c r="CY40" s="643"/>
      <c r="CZ40" s="673">
        <v>0.8</v>
      </c>
      <c r="DA40" s="674"/>
      <c r="DB40" s="674"/>
      <c r="DC40" s="675"/>
      <c r="DD40" s="641" t="s">
        <v>548</v>
      </c>
      <c r="DE40" s="642"/>
      <c r="DF40" s="642"/>
      <c r="DG40" s="642"/>
      <c r="DH40" s="642"/>
      <c r="DI40" s="642"/>
      <c r="DJ40" s="642"/>
      <c r="DK40" s="643"/>
      <c r="DL40" s="641" t="s">
        <v>548</v>
      </c>
      <c r="DM40" s="642"/>
      <c r="DN40" s="642"/>
      <c r="DO40" s="642"/>
      <c r="DP40" s="642"/>
      <c r="DQ40" s="642"/>
      <c r="DR40" s="642"/>
      <c r="DS40" s="642"/>
      <c r="DT40" s="642"/>
      <c r="DU40" s="642"/>
      <c r="DV40" s="643"/>
      <c r="DW40" s="673" t="s">
        <v>548</v>
      </c>
      <c r="DX40" s="674"/>
      <c r="DY40" s="674"/>
      <c r="DZ40" s="674"/>
      <c r="EA40" s="674"/>
      <c r="EB40" s="674"/>
      <c r="EC40" s="704"/>
    </row>
    <row r="41" spans="2:133" ht="11.25" customHeight="1" x14ac:dyDescent="0.15">
      <c r="B41" s="651" t="s">
        <v>289</v>
      </c>
      <c r="C41" s="652"/>
      <c r="D41" s="652"/>
      <c r="E41" s="652"/>
      <c r="F41" s="652"/>
      <c r="G41" s="652"/>
      <c r="H41" s="652"/>
      <c r="I41" s="652"/>
      <c r="J41" s="652"/>
      <c r="K41" s="652"/>
      <c r="L41" s="652"/>
      <c r="M41" s="652"/>
      <c r="N41" s="652"/>
      <c r="O41" s="652"/>
      <c r="P41" s="652"/>
      <c r="Q41" s="653"/>
      <c r="R41" s="672" t="s">
        <v>548</v>
      </c>
      <c r="S41" s="642"/>
      <c r="T41" s="642"/>
      <c r="U41" s="642"/>
      <c r="V41" s="642"/>
      <c r="W41" s="642"/>
      <c r="X41" s="642"/>
      <c r="Y41" s="643"/>
      <c r="Z41" s="691" t="s">
        <v>548</v>
      </c>
      <c r="AA41" s="691"/>
      <c r="AB41" s="691"/>
      <c r="AC41" s="691"/>
      <c r="AD41" s="692" t="s">
        <v>548</v>
      </c>
      <c r="AE41" s="692"/>
      <c r="AF41" s="692"/>
      <c r="AG41" s="692"/>
      <c r="AH41" s="692"/>
      <c r="AI41" s="692"/>
      <c r="AJ41" s="692"/>
      <c r="AK41" s="692"/>
      <c r="AL41" s="673" t="s">
        <v>540</v>
      </c>
      <c r="AM41" s="676"/>
      <c r="AN41" s="676"/>
      <c r="AO41" s="693"/>
      <c r="AQ41" s="700" t="s">
        <v>556</v>
      </c>
      <c r="AR41" s="701"/>
      <c r="AS41" s="701"/>
      <c r="AT41" s="701"/>
      <c r="AU41" s="701"/>
      <c r="AV41" s="701"/>
      <c r="AW41" s="701"/>
      <c r="AX41" s="701"/>
      <c r="AY41" s="702"/>
      <c r="AZ41" s="672">
        <v>82143</v>
      </c>
      <c r="BA41" s="642"/>
      <c r="BB41" s="642"/>
      <c r="BC41" s="642"/>
      <c r="BD41" s="670"/>
      <c r="BE41" s="670"/>
      <c r="BF41" s="709"/>
      <c r="BG41" s="710"/>
      <c r="BH41" s="711"/>
      <c r="BI41" s="711"/>
      <c r="BJ41" s="711"/>
      <c r="BK41" s="711"/>
      <c r="BL41" s="363"/>
      <c r="BM41" s="707" t="s">
        <v>555</v>
      </c>
      <c r="BN41" s="707"/>
      <c r="BO41" s="707"/>
      <c r="BP41" s="707"/>
      <c r="BQ41" s="707"/>
      <c r="BR41" s="707"/>
      <c r="BS41" s="707"/>
      <c r="BT41" s="707"/>
      <c r="BU41" s="708"/>
      <c r="BV41" s="672">
        <v>41</v>
      </c>
      <c r="BW41" s="642"/>
      <c r="BX41" s="642"/>
      <c r="BY41" s="642"/>
      <c r="BZ41" s="642"/>
      <c r="CA41" s="642"/>
      <c r="CB41" s="705"/>
      <c r="CD41" s="706" t="s">
        <v>554</v>
      </c>
      <c r="CE41" s="707"/>
      <c r="CF41" s="707"/>
      <c r="CG41" s="707"/>
      <c r="CH41" s="707"/>
      <c r="CI41" s="707"/>
      <c r="CJ41" s="707"/>
      <c r="CK41" s="707"/>
      <c r="CL41" s="707"/>
      <c r="CM41" s="707"/>
      <c r="CN41" s="707"/>
      <c r="CO41" s="707"/>
      <c r="CP41" s="707"/>
      <c r="CQ41" s="708"/>
      <c r="CR41" s="672" t="s">
        <v>548</v>
      </c>
      <c r="CS41" s="670"/>
      <c r="CT41" s="670"/>
      <c r="CU41" s="670"/>
      <c r="CV41" s="670"/>
      <c r="CW41" s="670"/>
      <c r="CX41" s="670"/>
      <c r="CY41" s="671"/>
      <c r="CZ41" s="673" t="s">
        <v>548</v>
      </c>
      <c r="DA41" s="674"/>
      <c r="DB41" s="674"/>
      <c r="DC41" s="675"/>
      <c r="DD41" s="641" t="s">
        <v>552</v>
      </c>
      <c r="DE41" s="670"/>
      <c r="DF41" s="670"/>
      <c r="DG41" s="670"/>
      <c r="DH41" s="670"/>
      <c r="DI41" s="670"/>
      <c r="DJ41" s="670"/>
      <c r="DK41" s="671"/>
      <c r="DL41" s="644"/>
      <c r="DM41" s="645"/>
      <c r="DN41" s="645"/>
      <c r="DO41" s="645"/>
      <c r="DP41" s="645"/>
      <c r="DQ41" s="645"/>
      <c r="DR41" s="645"/>
      <c r="DS41" s="645"/>
      <c r="DT41" s="645"/>
      <c r="DU41" s="645"/>
      <c r="DV41" s="646"/>
      <c r="DW41" s="647"/>
      <c r="DX41" s="648"/>
      <c r="DY41" s="648"/>
      <c r="DZ41" s="648"/>
      <c r="EA41" s="648"/>
      <c r="EB41" s="648"/>
      <c r="EC41" s="649"/>
    </row>
    <row r="42" spans="2:133" ht="11.25" customHeight="1" x14ac:dyDescent="0.15">
      <c r="B42" s="651" t="s">
        <v>553</v>
      </c>
      <c r="C42" s="652"/>
      <c r="D42" s="652"/>
      <c r="E42" s="652"/>
      <c r="F42" s="652"/>
      <c r="G42" s="652"/>
      <c r="H42" s="652"/>
      <c r="I42" s="652"/>
      <c r="J42" s="652"/>
      <c r="K42" s="652"/>
      <c r="L42" s="652"/>
      <c r="M42" s="652"/>
      <c r="N42" s="652"/>
      <c r="O42" s="652"/>
      <c r="P42" s="652"/>
      <c r="Q42" s="653"/>
      <c r="R42" s="672" t="s">
        <v>548</v>
      </c>
      <c r="S42" s="642"/>
      <c r="T42" s="642"/>
      <c r="U42" s="642"/>
      <c r="V42" s="642"/>
      <c r="W42" s="642"/>
      <c r="X42" s="642"/>
      <c r="Y42" s="643"/>
      <c r="Z42" s="691" t="s">
        <v>540</v>
      </c>
      <c r="AA42" s="691"/>
      <c r="AB42" s="691"/>
      <c r="AC42" s="691"/>
      <c r="AD42" s="692" t="s">
        <v>540</v>
      </c>
      <c r="AE42" s="692"/>
      <c r="AF42" s="692"/>
      <c r="AG42" s="692"/>
      <c r="AH42" s="692"/>
      <c r="AI42" s="692"/>
      <c r="AJ42" s="692"/>
      <c r="AK42" s="692"/>
      <c r="AL42" s="673" t="s">
        <v>552</v>
      </c>
      <c r="AM42" s="676"/>
      <c r="AN42" s="676"/>
      <c r="AO42" s="693"/>
      <c r="AQ42" s="694" t="s">
        <v>551</v>
      </c>
      <c r="AR42" s="695"/>
      <c r="AS42" s="695"/>
      <c r="AT42" s="695"/>
      <c r="AU42" s="695"/>
      <c r="AV42" s="695"/>
      <c r="AW42" s="695"/>
      <c r="AX42" s="695"/>
      <c r="AY42" s="696"/>
      <c r="AZ42" s="657">
        <v>178160</v>
      </c>
      <c r="BA42" s="678"/>
      <c r="BB42" s="678"/>
      <c r="BC42" s="678"/>
      <c r="BD42" s="658"/>
      <c r="BE42" s="658"/>
      <c r="BF42" s="703"/>
      <c r="BG42" s="712"/>
      <c r="BH42" s="713"/>
      <c r="BI42" s="713"/>
      <c r="BJ42" s="713"/>
      <c r="BK42" s="713"/>
      <c r="BL42" s="364"/>
      <c r="BM42" s="697" t="s">
        <v>550</v>
      </c>
      <c r="BN42" s="697"/>
      <c r="BO42" s="697"/>
      <c r="BP42" s="697"/>
      <c r="BQ42" s="697"/>
      <c r="BR42" s="697"/>
      <c r="BS42" s="697"/>
      <c r="BT42" s="697"/>
      <c r="BU42" s="698"/>
      <c r="BV42" s="657">
        <v>405</v>
      </c>
      <c r="BW42" s="678"/>
      <c r="BX42" s="678"/>
      <c r="BY42" s="678"/>
      <c r="BZ42" s="678"/>
      <c r="CA42" s="678"/>
      <c r="CB42" s="699"/>
      <c r="CD42" s="651" t="s">
        <v>290</v>
      </c>
      <c r="CE42" s="652"/>
      <c r="CF42" s="652"/>
      <c r="CG42" s="652"/>
      <c r="CH42" s="652"/>
      <c r="CI42" s="652"/>
      <c r="CJ42" s="652"/>
      <c r="CK42" s="652"/>
      <c r="CL42" s="652"/>
      <c r="CM42" s="652"/>
      <c r="CN42" s="652"/>
      <c r="CO42" s="652"/>
      <c r="CP42" s="652"/>
      <c r="CQ42" s="653"/>
      <c r="CR42" s="672">
        <v>3427962</v>
      </c>
      <c r="CS42" s="670"/>
      <c r="CT42" s="670"/>
      <c r="CU42" s="670"/>
      <c r="CV42" s="670"/>
      <c r="CW42" s="670"/>
      <c r="CX42" s="670"/>
      <c r="CY42" s="671"/>
      <c r="CZ42" s="673">
        <v>21.7</v>
      </c>
      <c r="DA42" s="674"/>
      <c r="DB42" s="674"/>
      <c r="DC42" s="675"/>
      <c r="DD42" s="641">
        <v>1160109</v>
      </c>
      <c r="DE42" s="670"/>
      <c r="DF42" s="670"/>
      <c r="DG42" s="670"/>
      <c r="DH42" s="670"/>
      <c r="DI42" s="670"/>
      <c r="DJ42" s="670"/>
      <c r="DK42" s="671"/>
      <c r="DL42" s="644"/>
      <c r="DM42" s="645"/>
      <c r="DN42" s="645"/>
      <c r="DO42" s="645"/>
      <c r="DP42" s="645"/>
      <c r="DQ42" s="645"/>
      <c r="DR42" s="645"/>
      <c r="DS42" s="645"/>
      <c r="DT42" s="645"/>
      <c r="DU42" s="645"/>
      <c r="DV42" s="646"/>
      <c r="DW42" s="647"/>
      <c r="DX42" s="648"/>
      <c r="DY42" s="648"/>
      <c r="DZ42" s="648"/>
      <c r="EA42" s="648"/>
      <c r="EB42" s="648"/>
      <c r="EC42" s="649"/>
    </row>
    <row r="43" spans="2:133" ht="11.25" customHeight="1" x14ac:dyDescent="0.15">
      <c r="B43" s="651" t="s">
        <v>549</v>
      </c>
      <c r="C43" s="652"/>
      <c r="D43" s="652"/>
      <c r="E43" s="652"/>
      <c r="F43" s="652"/>
      <c r="G43" s="652"/>
      <c r="H43" s="652"/>
      <c r="I43" s="652"/>
      <c r="J43" s="652"/>
      <c r="K43" s="652"/>
      <c r="L43" s="652"/>
      <c r="M43" s="652"/>
      <c r="N43" s="652"/>
      <c r="O43" s="652"/>
      <c r="P43" s="652"/>
      <c r="Q43" s="653"/>
      <c r="R43" s="672">
        <v>110000</v>
      </c>
      <c r="S43" s="642"/>
      <c r="T43" s="642"/>
      <c r="U43" s="642"/>
      <c r="V43" s="642"/>
      <c r="W43" s="642"/>
      <c r="X43" s="642"/>
      <c r="Y43" s="643"/>
      <c r="Z43" s="691">
        <v>0.7</v>
      </c>
      <c r="AA43" s="691"/>
      <c r="AB43" s="691"/>
      <c r="AC43" s="691"/>
      <c r="AD43" s="692" t="s">
        <v>548</v>
      </c>
      <c r="AE43" s="692"/>
      <c r="AF43" s="692"/>
      <c r="AG43" s="692"/>
      <c r="AH43" s="692"/>
      <c r="AI43" s="692"/>
      <c r="AJ43" s="692"/>
      <c r="AK43" s="692"/>
      <c r="AL43" s="673" t="s">
        <v>540</v>
      </c>
      <c r="AM43" s="676"/>
      <c r="AN43" s="676"/>
      <c r="AO43" s="693"/>
      <c r="BV43" s="219"/>
      <c r="BW43" s="219"/>
      <c r="BX43" s="219"/>
      <c r="BY43" s="219"/>
      <c r="BZ43" s="219"/>
      <c r="CA43" s="219"/>
      <c r="CB43" s="219"/>
      <c r="CD43" s="651" t="s">
        <v>547</v>
      </c>
      <c r="CE43" s="652"/>
      <c r="CF43" s="652"/>
      <c r="CG43" s="652"/>
      <c r="CH43" s="652"/>
      <c r="CI43" s="652"/>
      <c r="CJ43" s="652"/>
      <c r="CK43" s="652"/>
      <c r="CL43" s="652"/>
      <c r="CM43" s="652"/>
      <c r="CN43" s="652"/>
      <c r="CO43" s="652"/>
      <c r="CP43" s="652"/>
      <c r="CQ43" s="653"/>
      <c r="CR43" s="672">
        <v>17109</v>
      </c>
      <c r="CS43" s="670"/>
      <c r="CT43" s="670"/>
      <c r="CU43" s="670"/>
      <c r="CV43" s="670"/>
      <c r="CW43" s="670"/>
      <c r="CX43" s="670"/>
      <c r="CY43" s="671"/>
      <c r="CZ43" s="673">
        <v>0.1</v>
      </c>
      <c r="DA43" s="674"/>
      <c r="DB43" s="674"/>
      <c r="DC43" s="675"/>
      <c r="DD43" s="641">
        <v>17109</v>
      </c>
      <c r="DE43" s="670"/>
      <c r="DF43" s="670"/>
      <c r="DG43" s="670"/>
      <c r="DH43" s="670"/>
      <c r="DI43" s="670"/>
      <c r="DJ43" s="670"/>
      <c r="DK43" s="671"/>
      <c r="DL43" s="644"/>
      <c r="DM43" s="645"/>
      <c r="DN43" s="645"/>
      <c r="DO43" s="645"/>
      <c r="DP43" s="645"/>
      <c r="DQ43" s="645"/>
      <c r="DR43" s="645"/>
      <c r="DS43" s="645"/>
      <c r="DT43" s="645"/>
      <c r="DU43" s="645"/>
      <c r="DV43" s="646"/>
      <c r="DW43" s="647"/>
      <c r="DX43" s="648"/>
      <c r="DY43" s="648"/>
      <c r="DZ43" s="648"/>
      <c r="EA43" s="648"/>
      <c r="EB43" s="648"/>
      <c r="EC43" s="649"/>
    </row>
    <row r="44" spans="2:133" ht="11.25" customHeight="1" x14ac:dyDescent="0.15">
      <c r="B44" s="654" t="s">
        <v>546</v>
      </c>
      <c r="C44" s="655"/>
      <c r="D44" s="655"/>
      <c r="E44" s="655"/>
      <c r="F44" s="655"/>
      <c r="G44" s="655"/>
      <c r="H44" s="655"/>
      <c r="I44" s="655"/>
      <c r="J44" s="655"/>
      <c r="K44" s="655"/>
      <c r="L44" s="655"/>
      <c r="M44" s="655"/>
      <c r="N44" s="655"/>
      <c r="O44" s="655"/>
      <c r="P44" s="655"/>
      <c r="Q44" s="656"/>
      <c r="R44" s="657">
        <v>16672907</v>
      </c>
      <c r="S44" s="678"/>
      <c r="T44" s="678"/>
      <c r="U44" s="678"/>
      <c r="V44" s="678"/>
      <c r="W44" s="678"/>
      <c r="X44" s="678"/>
      <c r="Y44" s="679"/>
      <c r="Z44" s="680">
        <v>100</v>
      </c>
      <c r="AA44" s="680"/>
      <c r="AB44" s="680"/>
      <c r="AC44" s="680"/>
      <c r="AD44" s="681">
        <v>2953038</v>
      </c>
      <c r="AE44" s="681"/>
      <c r="AF44" s="681"/>
      <c r="AG44" s="681"/>
      <c r="AH44" s="681"/>
      <c r="AI44" s="681"/>
      <c r="AJ44" s="681"/>
      <c r="AK44" s="681"/>
      <c r="AL44" s="660">
        <v>100</v>
      </c>
      <c r="AM44" s="682"/>
      <c r="AN44" s="682"/>
      <c r="AO44" s="683"/>
      <c r="CD44" s="684" t="s">
        <v>263</v>
      </c>
      <c r="CE44" s="685"/>
      <c r="CF44" s="651" t="s">
        <v>545</v>
      </c>
      <c r="CG44" s="652"/>
      <c r="CH44" s="652"/>
      <c r="CI44" s="652"/>
      <c r="CJ44" s="652"/>
      <c r="CK44" s="652"/>
      <c r="CL44" s="652"/>
      <c r="CM44" s="652"/>
      <c r="CN44" s="652"/>
      <c r="CO44" s="652"/>
      <c r="CP44" s="652"/>
      <c r="CQ44" s="653"/>
      <c r="CR44" s="672">
        <v>3113812</v>
      </c>
      <c r="CS44" s="642"/>
      <c r="CT44" s="642"/>
      <c r="CU44" s="642"/>
      <c r="CV44" s="642"/>
      <c r="CW44" s="642"/>
      <c r="CX44" s="642"/>
      <c r="CY44" s="643"/>
      <c r="CZ44" s="673">
        <v>19.7</v>
      </c>
      <c r="DA44" s="676"/>
      <c r="DB44" s="676"/>
      <c r="DC44" s="677"/>
      <c r="DD44" s="641">
        <v>871059</v>
      </c>
      <c r="DE44" s="642"/>
      <c r="DF44" s="642"/>
      <c r="DG44" s="642"/>
      <c r="DH44" s="642"/>
      <c r="DI44" s="642"/>
      <c r="DJ44" s="642"/>
      <c r="DK44" s="643"/>
      <c r="DL44" s="644"/>
      <c r="DM44" s="645"/>
      <c r="DN44" s="645"/>
      <c r="DO44" s="645"/>
      <c r="DP44" s="645"/>
      <c r="DQ44" s="645"/>
      <c r="DR44" s="645"/>
      <c r="DS44" s="645"/>
      <c r="DT44" s="645"/>
      <c r="DU44" s="645"/>
      <c r="DV44" s="646"/>
      <c r="DW44" s="647"/>
      <c r="DX44" s="648"/>
      <c r="DY44" s="648"/>
      <c r="DZ44" s="648"/>
      <c r="EA44" s="648"/>
      <c r="EB44" s="648"/>
      <c r="EC44" s="6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6"/>
      <c r="CE45" s="687"/>
      <c r="CF45" s="651" t="s">
        <v>544</v>
      </c>
      <c r="CG45" s="652"/>
      <c r="CH45" s="652"/>
      <c r="CI45" s="652"/>
      <c r="CJ45" s="652"/>
      <c r="CK45" s="652"/>
      <c r="CL45" s="652"/>
      <c r="CM45" s="652"/>
      <c r="CN45" s="652"/>
      <c r="CO45" s="652"/>
      <c r="CP45" s="652"/>
      <c r="CQ45" s="653"/>
      <c r="CR45" s="672">
        <v>2935372</v>
      </c>
      <c r="CS45" s="670"/>
      <c r="CT45" s="670"/>
      <c r="CU45" s="670"/>
      <c r="CV45" s="670"/>
      <c r="CW45" s="670"/>
      <c r="CX45" s="670"/>
      <c r="CY45" s="671"/>
      <c r="CZ45" s="673">
        <v>18.600000000000001</v>
      </c>
      <c r="DA45" s="674"/>
      <c r="DB45" s="674"/>
      <c r="DC45" s="675"/>
      <c r="DD45" s="641">
        <v>775953</v>
      </c>
      <c r="DE45" s="670"/>
      <c r="DF45" s="670"/>
      <c r="DG45" s="670"/>
      <c r="DH45" s="670"/>
      <c r="DI45" s="670"/>
      <c r="DJ45" s="670"/>
      <c r="DK45" s="671"/>
      <c r="DL45" s="644"/>
      <c r="DM45" s="645"/>
      <c r="DN45" s="645"/>
      <c r="DO45" s="645"/>
      <c r="DP45" s="645"/>
      <c r="DQ45" s="645"/>
      <c r="DR45" s="645"/>
      <c r="DS45" s="645"/>
      <c r="DT45" s="645"/>
      <c r="DU45" s="645"/>
      <c r="DV45" s="646"/>
      <c r="DW45" s="647"/>
      <c r="DX45" s="648"/>
      <c r="DY45" s="648"/>
      <c r="DZ45" s="648"/>
      <c r="EA45" s="648"/>
      <c r="EB45" s="648"/>
      <c r="EC45" s="649"/>
    </row>
    <row r="46" spans="2:133" ht="11.25" customHeight="1" x14ac:dyDescent="0.15">
      <c r="B46" s="221" t="s">
        <v>291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6"/>
      <c r="CE46" s="687"/>
      <c r="CF46" s="651" t="s">
        <v>543</v>
      </c>
      <c r="CG46" s="652"/>
      <c r="CH46" s="652"/>
      <c r="CI46" s="652"/>
      <c r="CJ46" s="652"/>
      <c r="CK46" s="652"/>
      <c r="CL46" s="652"/>
      <c r="CM46" s="652"/>
      <c r="CN46" s="652"/>
      <c r="CO46" s="652"/>
      <c r="CP46" s="652"/>
      <c r="CQ46" s="653"/>
      <c r="CR46" s="672">
        <v>164997</v>
      </c>
      <c r="CS46" s="642"/>
      <c r="CT46" s="642"/>
      <c r="CU46" s="642"/>
      <c r="CV46" s="642"/>
      <c r="CW46" s="642"/>
      <c r="CX46" s="642"/>
      <c r="CY46" s="643"/>
      <c r="CZ46" s="673">
        <v>1</v>
      </c>
      <c r="DA46" s="676"/>
      <c r="DB46" s="676"/>
      <c r="DC46" s="677"/>
      <c r="DD46" s="641">
        <v>81663</v>
      </c>
      <c r="DE46" s="642"/>
      <c r="DF46" s="642"/>
      <c r="DG46" s="642"/>
      <c r="DH46" s="642"/>
      <c r="DI46" s="642"/>
      <c r="DJ46" s="642"/>
      <c r="DK46" s="643"/>
      <c r="DL46" s="644"/>
      <c r="DM46" s="645"/>
      <c r="DN46" s="645"/>
      <c r="DO46" s="645"/>
      <c r="DP46" s="645"/>
      <c r="DQ46" s="645"/>
      <c r="DR46" s="645"/>
      <c r="DS46" s="645"/>
      <c r="DT46" s="645"/>
      <c r="DU46" s="645"/>
      <c r="DV46" s="646"/>
      <c r="DW46" s="647"/>
      <c r="DX46" s="648"/>
      <c r="DY46" s="648"/>
      <c r="DZ46" s="648"/>
      <c r="EA46" s="648"/>
      <c r="EB46" s="648"/>
      <c r="EC46" s="649"/>
    </row>
    <row r="47" spans="2:133" ht="11.25" customHeight="1" x14ac:dyDescent="0.15">
      <c r="B47" s="650" t="s">
        <v>292</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c r="BY47" s="650"/>
      <c r="BZ47" s="650"/>
      <c r="CA47" s="650"/>
      <c r="CB47" s="650"/>
      <c r="CD47" s="686"/>
      <c r="CE47" s="687"/>
      <c r="CF47" s="651" t="s">
        <v>542</v>
      </c>
      <c r="CG47" s="652"/>
      <c r="CH47" s="652"/>
      <c r="CI47" s="652"/>
      <c r="CJ47" s="652"/>
      <c r="CK47" s="652"/>
      <c r="CL47" s="652"/>
      <c r="CM47" s="652"/>
      <c r="CN47" s="652"/>
      <c r="CO47" s="652"/>
      <c r="CP47" s="652"/>
      <c r="CQ47" s="653"/>
      <c r="CR47" s="672">
        <v>314150</v>
      </c>
      <c r="CS47" s="670"/>
      <c r="CT47" s="670"/>
      <c r="CU47" s="670"/>
      <c r="CV47" s="670"/>
      <c r="CW47" s="670"/>
      <c r="CX47" s="670"/>
      <c r="CY47" s="671"/>
      <c r="CZ47" s="673">
        <v>2</v>
      </c>
      <c r="DA47" s="674"/>
      <c r="DB47" s="674"/>
      <c r="DC47" s="675"/>
      <c r="DD47" s="641">
        <v>289050</v>
      </c>
      <c r="DE47" s="670"/>
      <c r="DF47" s="670"/>
      <c r="DG47" s="670"/>
      <c r="DH47" s="670"/>
      <c r="DI47" s="670"/>
      <c r="DJ47" s="670"/>
      <c r="DK47" s="671"/>
      <c r="DL47" s="644"/>
      <c r="DM47" s="645"/>
      <c r="DN47" s="645"/>
      <c r="DO47" s="645"/>
      <c r="DP47" s="645"/>
      <c r="DQ47" s="645"/>
      <c r="DR47" s="645"/>
      <c r="DS47" s="645"/>
      <c r="DT47" s="645"/>
      <c r="DU47" s="645"/>
      <c r="DV47" s="646"/>
      <c r="DW47" s="647"/>
      <c r="DX47" s="648"/>
      <c r="DY47" s="648"/>
      <c r="DZ47" s="648"/>
      <c r="EA47" s="648"/>
      <c r="EB47" s="648"/>
      <c r="EC47" s="649"/>
    </row>
    <row r="48" spans="2:133" ht="11.25" x14ac:dyDescent="0.15">
      <c r="B48" s="690" t="s">
        <v>293</v>
      </c>
      <c r="C48" s="690"/>
      <c r="D48" s="690"/>
      <c r="E48" s="690"/>
      <c r="F48" s="690"/>
      <c r="G48" s="690"/>
      <c r="H48" s="690"/>
      <c r="I48" s="690"/>
      <c r="J48" s="690"/>
      <c r="K48" s="690"/>
      <c r="L48" s="690"/>
      <c r="M48" s="690"/>
      <c r="N48" s="690"/>
      <c r="O48" s="690"/>
      <c r="P48" s="690"/>
      <c r="Q48" s="690"/>
      <c r="R48" s="690"/>
      <c r="S48" s="690"/>
      <c r="T48" s="690"/>
      <c r="U48" s="690"/>
      <c r="V48" s="690"/>
      <c r="W48" s="690"/>
      <c r="X48" s="690"/>
      <c r="Y48" s="690"/>
      <c r="Z48" s="690"/>
      <c r="AA48" s="690"/>
      <c r="AB48" s="690"/>
      <c r="AC48" s="690"/>
      <c r="AD48" s="690"/>
      <c r="AE48" s="690"/>
      <c r="AF48" s="690"/>
      <c r="AG48" s="690"/>
      <c r="AH48" s="690"/>
      <c r="AI48" s="690"/>
      <c r="AJ48" s="690"/>
      <c r="AK48" s="690"/>
      <c r="AL48" s="690"/>
      <c r="AM48" s="690"/>
      <c r="AN48" s="690"/>
      <c r="AO48" s="690"/>
      <c r="AP48" s="690"/>
      <c r="AQ48" s="690"/>
      <c r="AR48" s="690"/>
      <c r="AS48" s="690"/>
      <c r="AT48" s="690"/>
      <c r="AU48" s="690"/>
      <c r="AV48" s="690"/>
      <c r="AW48" s="690"/>
      <c r="AX48" s="690"/>
      <c r="AY48" s="690"/>
      <c r="AZ48" s="690"/>
      <c r="BA48" s="690"/>
      <c r="BB48" s="690"/>
      <c r="BC48" s="690"/>
      <c r="BD48" s="690"/>
      <c r="BE48" s="690"/>
      <c r="BF48" s="690"/>
      <c r="BG48" s="690"/>
      <c r="BH48" s="690"/>
      <c r="BI48" s="690"/>
      <c r="BJ48" s="690"/>
      <c r="BK48" s="690"/>
      <c r="BL48" s="690"/>
      <c r="BM48" s="690"/>
      <c r="BN48" s="690"/>
      <c r="BO48" s="690"/>
      <c r="BP48" s="690"/>
      <c r="BQ48" s="690"/>
      <c r="BR48" s="690"/>
      <c r="BS48" s="690"/>
      <c r="BT48" s="690"/>
      <c r="BU48" s="690"/>
      <c r="BV48" s="690"/>
      <c r="BW48" s="690"/>
      <c r="BX48" s="690"/>
      <c r="BY48" s="690"/>
      <c r="BZ48" s="690"/>
      <c r="CA48" s="690"/>
      <c r="CB48" s="690"/>
      <c r="CD48" s="688"/>
      <c r="CE48" s="689"/>
      <c r="CF48" s="651" t="s">
        <v>541</v>
      </c>
      <c r="CG48" s="652"/>
      <c r="CH48" s="652"/>
      <c r="CI48" s="652"/>
      <c r="CJ48" s="652"/>
      <c r="CK48" s="652"/>
      <c r="CL48" s="652"/>
      <c r="CM48" s="652"/>
      <c r="CN48" s="652"/>
      <c r="CO48" s="652"/>
      <c r="CP48" s="652"/>
      <c r="CQ48" s="653"/>
      <c r="CR48" s="672" t="s">
        <v>540</v>
      </c>
      <c r="CS48" s="642"/>
      <c r="CT48" s="642"/>
      <c r="CU48" s="642"/>
      <c r="CV48" s="642"/>
      <c r="CW48" s="642"/>
      <c r="CX48" s="642"/>
      <c r="CY48" s="643"/>
      <c r="CZ48" s="673" t="s">
        <v>540</v>
      </c>
      <c r="DA48" s="676"/>
      <c r="DB48" s="676"/>
      <c r="DC48" s="677"/>
      <c r="DD48" s="641" t="s">
        <v>540</v>
      </c>
      <c r="DE48" s="642"/>
      <c r="DF48" s="642"/>
      <c r="DG48" s="642"/>
      <c r="DH48" s="642"/>
      <c r="DI48" s="642"/>
      <c r="DJ48" s="642"/>
      <c r="DK48" s="643"/>
      <c r="DL48" s="644"/>
      <c r="DM48" s="645"/>
      <c r="DN48" s="645"/>
      <c r="DO48" s="645"/>
      <c r="DP48" s="645"/>
      <c r="DQ48" s="645"/>
      <c r="DR48" s="645"/>
      <c r="DS48" s="645"/>
      <c r="DT48" s="645"/>
      <c r="DU48" s="645"/>
      <c r="DV48" s="646"/>
      <c r="DW48" s="647"/>
      <c r="DX48" s="648"/>
      <c r="DY48" s="648"/>
      <c r="DZ48" s="648"/>
      <c r="EA48" s="648"/>
      <c r="EB48" s="648"/>
      <c r="EC48" s="64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4" t="s">
        <v>539</v>
      </c>
      <c r="CE49" s="655"/>
      <c r="CF49" s="655"/>
      <c r="CG49" s="655"/>
      <c r="CH49" s="655"/>
      <c r="CI49" s="655"/>
      <c r="CJ49" s="655"/>
      <c r="CK49" s="655"/>
      <c r="CL49" s="655"/>
      <c r="CM49" s="655"/>
      <c r="CN49" s="655"/>
      <c r="CO49" s="655"/>
      <c r="CP49" s="655"/>
      <c r="CQ49" s="656"/>
      <c r="CR49" s="657">
        <v>15791781</v>
      </c>
      <c r="CS49" s="658"/>
      <c r="CT49" s="658"/>
      <c r="CU49" s="658"/>
      <c r="CV49" s="658"/>
      <c r="CW49" s="658"/>
      <c r="CX49" s="658"/>
      <c r="CY49" s="659"/>
      <c r="CZ49" s="660">
        <v>100</v>
      </c>
      <c r="DA49" s="661"/>
      <c r="DB49" s="661"/>
      <c r="DC49" s="662"/>
      <c r="DD49" s="663">
        <v>4649751</v>
      </c>
      <c r="DE49" s="658"/>
      <c r="DF49" s="658"/>
      <c r="DG49" s="658"/>
      <c r="DH49" s="658"/>
      <c r="DI49" s="658"/>
      <c r="DJ49" s="658"/>
      <c r="DK49" s="659"/>
      <c r="DL49" s="664"/>
      <c r="DM49" s="665"/>
      <c r="DN49" s="665"/>
      <c r="DO49" s="665"/>
      <c r="DP49" s="665"/>
      <c r="DQ49" s="665"/>
      <c r="DR49" s="665"/>
      <c r="DS49" s="665"/>
      <c r="DT49" s="665"/>
      <c r="DU49" s="665"/>
      <c r="DV49" s="666"/>
      <c r="DW49" s="667"/>
      <c r="DX49" s="668"/>
      <c r="DY49" s="668"/>
      <c r="DZ49" s="668"/>
      <c r="EA49" s="668"/>
      <c r="EB49" s="668"/>
      <c r="EC49" s="669"/>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O25:BR25"/>
    <mergeCell ref="DD24:DK24"/>
    <mergeCell ref="DL24:DV24"/>
    <mergeCell ref="BS24:CB24"/>
    <mergeCell ref="CD24:CQ24"/>
    <mergeCell ref="CR24:CY24"/>
    <mergeCell ref="CZ24:DC24"/>
    <mergeCell ref="CD25:CQ25"/>
    <mergeCell ref="CR25:CY25"/>
    <mergeCell ref="CZ25:DC25"/>
    <mergeCell ref="DD25:DK25"/>
    <mergeCell ref="BG23:BN23"/>
    <mergeCell ref="BO23:BR23"/>
    <mergeCell ref="BS23:CB23"/>
    <mergeCell ref="B22:Q22"/>
    <mergeCell ref="R22:Y22"/>
    <mergeCell ref="Z22:AC22"/>
    <mergeCell ref="AD22:AK22"/>
    <mergeCell ref="AL22:AO22"/>
    <mergeCell ref="AP22:BF22"/>
    <mergeCell ref="BG22:BN22"/>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D31:DK31"/>
    <mergeCell ref="DL31:DV31"/>
    <mergeCell ref="DW31:EC31"/>
    <mergeCell ref="BX31:CB31"/>
    <mergeCell ref="CF31:CQ31"/>
    <mergeCell ref="CR32:CY32"/>
    <mergeCell ref="CZ32:DC32"/>
    <mergeCell ref="DD32:DK32"/>
    <mergeCell ref="DL32:DV32"/>
    <mergeCell ref="DW32:EC32"/>
    <mergeCell ref="CR31:CY31"/>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B35:Q35"/>
    <mergeCell ref="R35:Y35"/>
    <mergeCell ref="DD37:DK37"/>
    <mergeCell ref="DL37:DV37"/>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Z35:AC35"/>
    <mergeCell ref="AD35:AK35"/>
    <mergeCell ref="AL35:AO35"/>
    <mergeCell ref="DL36:DV36"/>
    <mergeCell ref="B39:Q39"/>
    <mergeCell ref="R39:Y39"/>
    <mergeCell ref="Z39:AC39"/>
    <mergeCell ref="AD39:AK39"/>
    <mergeCell ref="AL39:AO39"/>
    <mergeCell ref="AQ39:AY39"/>
    <mergeCell ref="DW37:EC37"/>
    <mergeCell ref="B38:Q38"/>
    <mergeCell ref="R38:Y38"/>
    <mergeCell ref="Z38:AC38"/>
    <mergeCell ref="AD38:AK38"/>
    <mergeCell ref="CD38:CQ38"/>
    <mergeCell ref="CR38:CY38"/>
    <mergeCell ref="CZ38:DC38"/>
    <mergeCell ref="DD38:DK38"/>
    <mergeCell ref="AL38:AO38"/>
    <mergeCell ref="AQ38:AY38"/>
    <mergeCell ref="AZ38:BF38"/>
    <mergeCell ref="AZ37:BF37"/>
    <mergeCell ref="BG37:BU37"/>
    <mergeCell ref="BV37:CB37"/>
    <mergeCell ref="DL39:DV39"/>
    <mergeCell ref="DL38:DV38"/>
    <mergeCell ref="DW38:EC38"/>
    <mergeCell ref="BG39:BU39"/>
    <mergeCell ref="BG38:BU38"/>
    <mergeCell ref="BV38:CB38"/>
    <mergeCell ref="CD41:CQ41"/>
    <mergeCell ref="CR41:CY41"/>
    <mergeCell ref="CZ41:DC41"/>
    <mergeCell ref="DD41:DK41"/>
    <mergeCell ref="DL41:DV41"/>
    <mergeCell ref="AZ41:BF41"/>
    <mergeCell ref="BM41:BU41"/>
    <mergeCell ref="BV41:CB41"/>
    <mergeCell ref="DW40:EC40"/>
    <mergeCell ref="DW39:EC39"/>
    <mergeCell ref="BV39:CB39"/>
    <mergeCell ref="CD39:CQ39"/>
    <mergeCell ref="CR39:CY39"/>
    <mergeCell ref="CZ39:DC39"/>
    <mergeCell ref="DD39:DK39"/>
    <mergeCell ref="B40:Q40"/>
    <mergeCell ref="R40:Y40"/>
    <mergeCell ref="Z40:AC40"/>
    <mergeCell ref="AD40:AK40"/>
    <mergeCell ref="AL40:AO40"/>
    <mergeCell ref="AQ40:AY40"/>
    <mergeCell ref="CZ40:DC40"/>
    <mergeCell ref="DD40:DK40"/>
    <mergeCell ref="DL40:DV40"/>
    <mergeCell ref="BV40:CB40"/>
    <mergeCell ref="CD40:CQ40"/>
    <mergeCell ref="CR40:CY40"/>
    <mergeCell ref="AZ40:BF40"/>
    <mergeCell ref="BG40:BK42"/>
    <mergeCell ref="BM40:BU40"/>
    <mergeCell ref="B42:Q42"/>
    <mergeCell ref="AZ39:BF39"/>
    <mergeCell ref="B41:Q41"/>
    <mergeCell ref="R41:Y41"/>
    <mergeCell ref="Z41:AC41"/>
    <mergeCell ref="AD41:AK41"/>
    <mergeCell ref="AL41:AO41"/>
    <mergeCell ref="AQ41:AY41"/>
    <mergeCell ref="AZ42:BF42"/>
    <mergeCell ref="CZ42:DC42"/>
    <mergeCell ref="DW41:EC41"/>
    <mergeCell ref="DD42:DK42"/>
    <mergeCell ref="DL42:DV42"/>
    <mergeCell ref="DW42:EC42"/>
    <mergeCell ref="R42:Y42"/>
    <mergeCell ref="B43:Q43"/>
    <mergeCell ref="R43:Y43"/>
    <mergeCell ref="Z43:AC43"/>
    <mergeCell ref="AD43:AK43"/>
    <mergeCell ref="AL43:AO43"/>
    <mergeCell ref="CD43:CQ43"/>
    <mergeCell ref="CR43:CY43"/>
    <mergeCell ref="CZ43:DC43"/>
    <mergeCell ref="DD43:DK43"/>
    <mergeCell ref="DL43:DV43"/>
    <mergeCell ref="DW43:EC43"/>
    <mergeCell ref="Z42:AC42"/>
    <mergeCell ref="AD42:AK42"/>
    <mergeCell ref="AL42:AO42"/>
    <mergeCell ref="AQ42:AY42"/>
    <mergeCell ref="BM42:BU42"/>
    <mergeCell ref="BV42:CB42"/>
    <mergeCell ref="CD42:CQ42"/>
    <mergeCell ref="CR42:C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80" zoomScaleNormal="8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294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295</v>
      </c>
      <c r="DK2" s="1156"/>
      <c r="DL2" s="1156"/>
      <c r="DM2" s="1156"/>
      <c r="DN2" s="1156"/>
      <c r="DO2" s="1157"/>
      <c r="DP2" s="224"/>
      <c r="DQ2" s="1155" t="s">
        <v>296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297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298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299</v>
      </c>
      <c r="B5" s="1060"/>
      <c r="C5" s="1060"/>
      <c r="D5" s="1060"/>
      <c r="E5" s="1060"/>
      <c r="F5" s="1060"/>
      <c r="G5" s="1060"/>
      <c r="H5" s="1060"/>
      <c r="I5" s="1060"/>
      <c r="J5" s="1060"/>
      <c r="K5" s="1060"/>
      <c r="L5" s="1060"/>
      <c r="M5" s="1060"/>
      <c r="N5" s="1060"/>
      <c r="O5" s="1060"/>
      <c r="P5" s="1061"/>
      <c r="Q5" s="1065" t="s">
        <v>300</v>
      </c>
      <c r="R5" s="1066"/>
      <c r="S5" s="1066"/>
      <c r="T5" s="1066"/>
      <c r="U5" s="1067"/>
      <c r="V5" s="1065" t="s">
        <v>301</v>
      </c>
      <c r="W5" s="1066"/>
      <c r="X5" s="1066"/>
      <c r="Y5" s="1066"/>
      <c r="Z5" s="1067"/>
      <c r="AA5" s="1065" t="s">
        <v>302</v>
      </c>
      <c r="AB5" s="1066"/>
      <c r="AC5" s="1066"/>
      <c r="AD5" s="1066"/>
      <c r="AE5" s="1066"/>
      <c r="AF5" s="1158" t="s">
        <v>303</v>
      </c>
      <c r="AG5" s="1066"/>
      <c r="AH5" s="1066"/>
      <c r="AI5" s="1066"/>
      <c r="AJ5" s="1079"/>
      <c r="AK5" s="1066" t="s">
        <v>304</v>
      </c>
      <c r="AL5" s="1066"/>
      <c r="AM5" s="1066"/>
      <c r="AN5" s="1066"/>
      <c r="AO5" s="1067"/>
      <c r="AP5" s="1065" t="s">
        <v>305</v>
      </c>
      <c r="AQ5" s="1066"/>
      <c r="AR5" s="1066"/>
      <c r="AS5" s="1066"/>
      <c r="AT5" s="1067"/>
      <c r="AU5" s="1065" t="s">
        <v>306</v>
      </c>
      <c r="AV5" s="1066"/>
      <c r="AW5" s="1066"/>
      <c r="AX5" s="1066"/>
      <c r="AY5" s="1079"/>
      <c r="AZ5" s="228"/>
      <c r="BA5" s="228"/>
      <c r="BB5" s="228"/>
      <c r="BC5" s="228"/>
      <c r="BD5" s="228"/>
      <c r="BE5" s="229"/>
      <c r="BF5" s="229"/>
      <c r="BG5" s="229"/>
      <c r="BH5" s="229"/>
      <c r="BI5" s="229"/>
      <c r="BJ5" s="229"/>
      <c r="BK5" s="229"/>
      <c r="BL5" s="229"/>
      <c r="BM5" s="229"/>
      <c r="BN5" s="229"/>
      <c r="BO5" s="229"/>
      <c r="BP5" s="229"/>
      <c r="BQ5" s="1059" t="s">
        <v>307</v>
      </c>
      <c r="BR5" s="1060"/>
      <c r="BS5" s="1060"/>
      <c r="BT5" s="1060"/>
      <c r="BU5" s="1060"/>
      <c r="BV5" s="1060"/>
      <c r="BW5" s="1060"/>
      <c r="BX5" s="1060"/>
      <c r="BY5" s="1060"/>
      <c r="BZ5" s="1060"/>
      <c r="CA5" s="1060"/>
      <c r="CB5" s="1060"/>
      <c r="CC5" s="1060"/>
      <c r="CD5" s="1060"/>
      <c r="CE5" s="1060"/>
      <c r="CF5" s="1060"/>
      <c r="CG5" s="1061"/>
      <c r="CH5" s="1065" t="s">
        <v>308</v>
      </c>
      <c r="CI5" s="1066"/>
      <c r="CJ5" s="1066"/>
      <c r="CK5" s="1066"/>
      <c r="CL5" s="1067"/>
      <c r="CM5" s="1065" t="s">
        <v>309</v>
      </c>
      <c r="CN5" s="1066"/>
      <c r="CO5" s="1066"/>
      <c r="CP5" s="1066"/>
      <c r="CQ5" s="1067"/>
      <c r="CR5" s="1065" t="s">
        <v>310</v>
      </c>
      <c r="CS5" s="1066"/>
      <c r="CT5" s="1066"/>
      <c r="CU5" s="1066"/>
      <c r="CV5" s="1067"/>
      <c r="CW5" s="1065" t="s">
        <v>311</v>
      </c>
      <c r="CX5" s="1066"/>
      <c r="CY5" s="1066"/>
      <c r="CZ5" s="1066"/>
      <c r="DA5" s="1067"/>
      <c r="DB5" s="1065" t="s">
        <v>312</v>
      </c>
      <c r="DC5" s="1066"/>
      <c r="DD5" s="1066"/>
      <c r="DE5" s="1066"/>
      <c r="DF5" s="1067"/>
      <c r="DG5" s="1148" t="s">
        <v>313</v>
      </c>
      <c r="DH5" s="1149"/>
      <c r="DI5" s="1149"/>
      <c r="DJ5" s="1149"/>
      <c r="DK5" s="1150"/>
      <c r="DL5" s="1148" t="s">
        <v>314</v>
      </c>
      <c r="DM5" s="1149"/>
      <c r="DN5" s="1149"/>
      <c r="DO5" s="1149"/>
      <c r="DP5" s="1150"/>
      <c r="DQ5" s="1065" t="s">
        <v>315</v>
      </c>
      <c r="DR5" s="1066"/>
      <c r="DS5" s="1066"/>
      <c r="DT5" s="1066"/>
      <c r="DU5" s="1067"/>
      <c r="DV5" s="1065" t="s">
        <v>306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316</v>
      </c>
      <c r="C7" s="1112"/>
      <c r="D7" s="1112"/>
      <c r="E7" s="1112"/>
      <c r="F7" s="1112"/>
      <c r="G7" s="1112"/>
      <c r="H7" s="1112"/>
      <c r="I7" s="1112"/>
      <c r="J7" s="1112"/>
      <c r="K7" s="1112"/>
      <c r="L7" s="1112"/>
      <c r="M7" s="1112"/>
      <c r="N7" s="1112"/>
      <c r="O7" s="1112"/>
      <c r="P7" s="1113"/>
      <c r="Q7" s="1166">
        <v>16673</v>
      </c>
      <c r="R7" s="1167"/>
      <c r="S7" s="1167"/>
      <c r="T7" s="1167"/>
      <c r="U7" s="1167"/>
      <c r="V7" s="1167">
        <v>15792</v>
      </c>
      <c r="W7" s="1167"/>
      <c r="X7" s="1167"/>
      <c r="Y7" s="1167"/>
      <c r="Z7" s="1167"/>
      <c r="AA7" s="1167">
        <v>881</v>
      </c>
      <c r="AB7" s="1167"/>
      <c r="AC7" s="1167"/>
      <c r="AD7" s="1167"/>
      <c r="AE7" s="1168"/>
      <c r="AF7" s="1169">
        <v>80</v>
      </c>
      <c r="AG7" s="1170"/>
      <c r="AH7" s="1170"/>
      <c r="AI7" s="1170"/>
      <c r="AJ7" s="1171"/>
      <c r="AK7" s="1172" t="s">
        <v>527</v>
      </c>
      <c r="AL7" s="1173"/>
      <c r="AM7" s="1173"/>
      <c r="AN7" s="1173"/>
      <c r="AO7" s="1173"/>
      <c r="AP7" s="1173">
        <v>3116</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535</v>
      </c>
      <c r="BT7" s="1164"/>
      <c r="BU7" s="1164"/>
      <c r="BV7" s="1164"/>
      <c r="BW7" s="1164"/>
      <c r="BX7" s="1164"/>
      <c r="BY7" s="1164"/>
      <c r="BZ7" s="1164"/>
      <c r="CA7" s="1164"/>
      <c r="CB7" s="1164"/>
      <c r="CC7" s="1164"/>
      <c r="CD7" s="1164"/>
      <c r="CE7" s="1164"/>
      <c r="CF7" s="1164"/>
      <c r="CG7" s="1176"/>
      <c r="CH7" s="1160">
        <v>55</v>
      </c>
      <c r="CI7" s="1161"/>
      <c r="CJ7" s="1161"/>
      <c r="CK7" s="1161"/>
      <c r="CL7" s="1162"/>
      <c r="CM7" s="1160">
        <v>789</v>
      </c>
      <c r="CN7" s="1161"/>
      <c r="CO7" s="1161"/>
      <c r="CP7" s="1161"/>
      <c r="CQ7" s="1162"/>
      <c r="CR7" s="1160">
        <v>80</v>
      </c>
      <c r="CS7" s="1161"/>
      <c r="CT7" s="1161"/>
      <c r="CU7" s="1161"/>
      <c r="CV7" s="1162"/>
      <c r="CW7" s="1160" t="s">
        <v>527</v>
      </c>
      <c r="CX7" s="1161"/>
      <c r="CY7" s="1161"/>
      <c r="CZ7" s="1161"/>
      <c r="DA7" s="1162"/>
      <c r="DB7" s="1160" t="s">
        <v>527</v>
      </c>
      <c r="DC7" s="1161"/>
      <c r="DD7" s="1161"/>
      <c r="DE7" s="1161"/>
      <c r="DF7" s="1162"/>
      <c r="DG7" s="1160" t="s">
        <v>527</v>
      </c>
      <c r="DH7" s="1161"/>
      <c r="DI7" s="1161"/>
      <c r="DJ7" s="1161"/>
      <c r="DK7" s="1162"/>
      <c r="DL7" s="1160" t="s">
        <v>527</v>
      </c>
      <c r="DM7" s="1161"/>
      <c r="DN7" s="1161"/>
      <c r="DO7" s="1161"/>
      <c r="DP7" s="1162"/>
      <c r="DQ7" s="1160" t="s">
        <v>527</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536</v>
      </c>
      <c r="BT8" s="1057"/>
      <c r="BU8" s="1057"/>
      <c r="BV8" s="1057"/>
      <c r="BW8" s="1057"/>
      <c r="BX8" s="1057"/>
      <c r="BY8" s="1057"/>
      <c r="BZ8" s="1057"/>
      <c r="CA8" s="1057"/>
      <c r="CB8" s="1057"/>
      <c r="CC8" s="1057"/>
      <c r="CD8" s="1057"/>
      <c r="CE8" s="1057"/>
      <c r="CF8" s="1057"/>
      <c r="CG8" s="1078"/>
      <c r="CH8" s="1053">
        <v>141</v>
      </c>
      <c r="CI8" s="1054"/>
      <c r="CJ8" s="1054"/>
      <c r="CK8" s="1054"/>
      <c r="CL8" s="1055"/>
      <c r="CM8" s="1053">
        <v>428</v>
      </c>
      <c r="CN8" s="1054"/>
      <c r="CO8" s="1054"/>
      <c r="CP8" s="1054"/>
      <c r="CQ8" s="1055"/>
      <c r="CR8" s="1053">
        <v>40</v>
      </c>
      <c r="CS8" s="1054"/>
      <c r="CT8" s="1054"/>
      <c r="CU8" s="1054"/>
      <c r="CV8" s="1055"/>
      <c r="CW8" s="1053" t="s">
        <v>527</v>
      </c>
      <c r="CX8" s="1054"/>
      <c r="CY8" s="1054"/>
      <c r="CZ8" s="1054"/>
      <c r="DA8" s="1055"/>
      <c r="DB8" s="1053" t="s">
        <v>527</v>
      </c>
      <c r="DC8" s="1054"/>
      <c r="DD8" s="1054"/>
      <c r="DE8" s="1054"/>
      <c r="DF8" s="1055"/>
      <c r="DG8" s="1053" t="s">
        <v>527</v>
      </c>
      <c r="DH8" s="1054"/>
      <c r="DI8" s="1054"/>
      <c r="DJ8" s="1054"/>
      <c r="DK8" s="1055"/>
      <c r="DL8" s="1053" t="s">
        <v>527</v>
      </c>
      <c r="DM8" s="1054"/>
      <c r="DN8" s="1054"/>
      <c r="DO8" s="1054"/>
      <c r="DP8" s="1055"/>
      <c r="DQ8" s="1053" t="s">
        <v>527</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537</v>
      </c>
      <c r="BT9" s="1057"/>
      <c r="BU9" s="1057"/>
      <c r="BV9" s="1057"/>
      <c r="BW9" s="1057"/>
      <c r="BX9" s="1057"/>
      <c r="BY9" s="1057"/>
      <c r="BZ9" s="1057"/>
      <c r="CA9" s="1057"/>
      <c r="CB9" s="1057"/>
      <c r="CC9" s="1057"/>
      <c r="CD9" s="1057"/>
      <c r="CE9" s="1057"/>
      <c r="CF9" s="1057"/>
      <c r="CG9" s="1078"/>
      <c r="CH9" s="1053">
        <v>6</v>
      </c>
      <c r="CI9" s="1054"/>
      <c r="CJ9" s="1054"/>
      <c r="CK9" s="1054"/>
      <c r="CL9" s="1055"/>
      <c r="CM9" s="1053">
        <v>41</v>
      </c>
      <c r="CN9" s="1054"/>
      <c r="CO9" s="1054"/>
      <c r="CP9" s="1054"/>
      <c r="CQ9" s="1055"/>
      <c r="CR9" s="1053">
        <v>25</v>
      </c>
      <c r="CS9" s="1054"/>
      <c r="CT9" s="1054"/>
      <c r="CU9" s="1054"/>
      <c r="CV9" s="1055"/>
      <c r="CW9" s="1053" t="s">
        <v>527</v>
      </c>
      <c r="CX9" s="1054"/>
      <c r="CY9" s="1054"/>
      <c r="CZ9" s="1054"/>
      <c r="DA9" s="1055"/>
      <c r="DB9" s="1053" t="s">
        <v>527</v>
      </c>
      <c r="DC9" s="1054"/>
      <c r="DD9" s="1054"/>
      <c r="DE9" s="1054"/>
      <c r="DF9" s="1055"/>
      <c r="DG9" s="1053" t="s">
        <v>527</v>
      </c>
      <c r="DH9" s="1054"/>
      <c r="DI9" s="1054"/>
      <c r="DJ9" s="1054"/>
      <c r="DK9" s="1055"/>
      <c r="DL9" s="1053" t="s">
        <v>527</v>
      </c>
      <c r="DM9" s="1054"/>
      <c r="DN9" s="1054"/>
      <c r="DO9" s="1054"/>
      <c r="DP9" s="1055"/>
      <c r="DQ9" s="1053" t="s">
        <v>527</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538</v>
      </c>
      <c r="BT10" s="1057"/>
      <c r="BU10" s="1057"/>
      <c r="BV10" s="1057"/>
      <c r="BW10" s="1057"/>
      <c r="BX10" s="1057"/>
      <c r="BY10" s="1057"/>
      <c r="BZ10" s="1057"/>
      <c r="CA10" s="1057"/>
      <c r="CB10" s="1057"/>
      <c r="CC10" s="1057"/>
      <c r="CD10" s="1057"/>
      <c r="CE10" s="1057"/>
      <c r="CF10" s="1057"/>
      <c r="CG10" s="1078"/>
      <c r="CH10" s="1053">
        <v>2</v>
      </c>
      <c r="CI10" s="1054"/>
      <c r="CJ10" s="1054"/>
      <c r="CK10" s="1054"/>
      <c r="CL10" s="1055"/>
      <c r="CM10" s="1053">
        <v>41</v>
      </c>
      <c r="CN10" s="1054"/>
      <c r="CO10" s="1054"/>
      <c r="CP10" s="1054"/>
      <c r="CQ10" s="1055"/>
      <c r="CR10" s="1053">
        <v>40</v>
      </c>
      <c r="CS10" s="1054"/>
      <c r="CT10" s="1054"/>
      <c r="CU10" s="1054"/>
      <c r="CV10" s="1055"/>
      <c r="CW10" s="1053" t="s">
        <v>527</v>
      </c>
      <c r="CX10" s="1054"/>
      <c r="CY10" s="1054"/>
      <c r="CZ10" s="1054"/>
      <c r="DA10" s="1055"/>
      <c r="DB10" s="1053" t="s">
        <v>527</v>
      </c>
      <c r="DC10" s="1054"/>
      <c r="DD10" s="1054"/>
      <c r="DE10" s="1054"/>
      <c r="DF10" s="1055"/>
      <c r="DG10" s="1053" t="s">
        <v>527</v>
      </c>
      <c r="DH10" s="1054"/>
      <c r="DI10" s="1054"/>
      <c r="DJ10" s="1054"/>
      <c r="DK10" s="1055"/>
      <c r="DL10" s="1053" t="s">
        <v>527</v>
      </c>
      <c r="DM10" s="1054"/>
      <c r="DN10" s="1054"/>
      <c r="DO10" s="1054"/>
      <c r="DP10" s="1055"/>
      <c r="DQ10" s="1053" t="s">
        <v>527</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317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318</v>
      </c>
      <c r="B23" s="1001" t="s">
        <v>319</v>
      </c>
      <c r="C23" s="1002"/>
      <c r="D23" s="1002"/>
      <c r="E23" s="1002"/>
      <c r="F23" s="1002"/>
      <c r="G23" s="1002"/>
      <c r="H23" s="1002"/>
      <c r="I23" s="1002"/>
      <c r="J23" s="1002"/>
      <c r="K23" s="1002"/>
      <c r="L23" s="1002"/>
      <c r="M23" s="1002"/>
      <c r="N23" s="1002"/>
      <c r="O23" s="1002"/>
      <c r="P23" s="1012"/>
      <c r="Q23" s="1131">
        <v>16673</v>
      </c>
      <c r="R23" s="1125"/>
      <c r="S23" s="1125"/>
      <c r="T23" s="1125"/>
      <c r="U23" s="1125"/>
      <c r="V23" s="1125">
        <v>15792</v>
      </c>
      <c r="W23" s="1125"/>
      <c r="X23" s="1125"/>
      <c r="Y23" s="1125"/>
      <c r="Z23" s="1125"/>
      <c r="AA23" s="1125">
        <v>881</v>
      </c>
      <c r="AB23" s="1125"/>
      <c r="AC23" s="1125"/>
      <c r="AD23" s="1125"/>
      <c r="AE23" s="1132"/>
      <c r="AF23" s="1133">
        <v>80</v>
      </c>
      <c r="AG23" s="1125"/>
      <c r="AH23" s="1125"/>
      <c r="AI23" s="1125"/>
      <c r="AJ23" s="1134"/>
      <c r="AK23" s="1135"/>
      <c r="AL23" s="1136"/>
      <c r="AM23" s="1136"/>
      <c r="AN23" s="1136"/>
      <c r="AO23" s="1136"/>
      <c r="AP23" s="1125">
        <v>3116</v>
      </c>
      <c r="AQ23" s="1125"/>
      <c r="AR23" s="1125"/>
      <c r="AS23" s="1125"/>
      <c r="AT23" s="1125"/>
      <c r="AU23" s="1126"/>
      <c r="AV23" s="1126"/>
      <c r="AW23" s="1126"/>
      <c r="AX23" s="1126"/>
      <c r="AY23" s="1127"/>
      <c r="AZ23" s="1128" t="s">
        <v>320</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321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322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299</v>
      </c>
      <c r="B26" s="1060"/>
      <c r="C26" s="1060"/>
      <c r="D26" s="1060"/>
      <c r="E26" s="1060"/>
      <c r="F26" s="1060"/>
      <c r="G26" s="1060"/>
      <c r="H26" s="1060"/>
      <c r="I26" s="1060"/>
      <c r="J26" s="1060"/>
      <c r="K26" s="1060"/>
      <c r="L26" s="1060"/>
      <c r="M26" s="1060"/>
      <c r="N26" s="1060"/>
      <c r="O26" s="1060"/>
      <c r="P26" s="1061"/>
      <c r="Q26" s="1065" t="s">
        <v>323</v>
      </c>
      <c r="R26" s="1066"/>
      <c r="S26" s="1066"/>
      <c r="T26" s="1066"/>
      <c r="U26" s="1067"/>
      <c r="V26" s="1065" t="s">
        <v>324</v>
      </c>
      <c r="W26" s="1066"/>
      <c r="X26" s="1066"/>
      <c r="Y26" s="1066"/>
      <c r="Z26" s="1067"/>
      <c r="AA26" s="1065" t="s">
        <v>325</v>
      </c>
      <c r="AB26" s="1066"/>
      <c r="AC26" s="1066"/>
      <c r="AD26" s="1066"/>
      <c r="AE26" s="1066"/>
      <c r="AF26" s="1119" t="s">
        <v>326</v>
      </c>
      <c r="AG26" s="1072"/>
      <c r="AH26" s="1072"/>
      <c r="AI26" s="1072"/>
      <c r="AJ26" s="1120"/>
      <c r="AK26" s="1066" t="s">
        <v>327</v>
      </c>
      <c r="AL26" s="1066"/>
      <c r="AM26" s="1066"/>
      <c r="AN26" s="1066"/>
      <c r="AO26" s="1067"/>
      <c r="AP26" s="1065" t="s">
        <v>328</v>
      </c>
      <c r="AQ26" s="1066"/>
      <c r="AR26" s="1066"/>
      <c r="AS26" s="1066"/>
      <c r="AT26" s="1067"/>
      <c r="AU26" s="1065" t="s">
        <v>329</v>
      </c>
      <c r="AV26" s="1066"/>
      <c r="AW26" s="1066"/>
      <c r="AX26" s="1066"/>
      <c r="AY26" s="1067"/>
      <c r="AZ26" s="1065" t="s">
        <v>330</v>
      </c>
      <c r="BA26" s="1066"/>
      <c r="BB26" s="1066"/>
      <c r="BC26" s="1066"/>
      <c r="BD26" s="1067"/>
      <c r="BE26" s="1065" t="s">
        <v>306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331</v>
      </c>
      <c r="C28" s="1112"/>
      <c r="D28" s="1112"/>
      <c r="E28" s="1112"/>
      <c r="F28" s="1112"/>
      <c r="G28" s="1112"/>
      <c r="H28" s="1112"/>
      <c r="I28" s="1112"/>
      <c r="J28" s="1112"/>
      <c r="K28" s="1112"/>
      <c r="L28" s="1112"/>
      <c r="M28" s="1112"/>
      <c r="N28" s="1112"/>
      <c r="O28" s="1112"/>
      <c r="P28" s="1113"/>
      <c r="Q28" s="1114">
        <v>1143</v>
      </c>
      <c r="R28" s="1115"/>
      <c r="S28" s="1115"/>
      <c r="T28" s="1115"/>
      <c r="U28" s="1115"/>
      <c r="V28" s="1115">
        <v>1004</v>
      </c>
      <c r="W28" s="1115"/>
      <c r="X28" s="1115"/>
      <c r="Y28" s="1115"/>
      <c r="Z28" s="1115"/>
      <c r="AA28" s="1115">
        <f>Q28-V28</f>
        <v>139</v>
      </c>
      <c r="AB28" s="1115"/>
      <c r="AC28" s="1115"/>
      <c r="AD28" s="1115"/>
      <c r="AE28" s="1116"/>
      <c r="AF28" s="1117">
        <v>139</v>
      </c>
      <c r="AG28" s="1115"/>
      <c r="AH28" s="1115"/>
      <c r="AI28" s="1115"/>
      <c r="AJ28" s="1118"/>
      <c r="AK28" s="1106">
        <v>82</v>
      </c>
      <c r="AL28" s="1107"/>
      <c r="AM28" s="1107"/>
      <c r="AN28" s="1107"/>
      <c r="AO28" s="1107"/>
      <c r="AP28" s="1107" t="s">
        <v>527</v>
      </c>
      <c r="AQ28" s="1107"/>
      <c r="AR28" s="1107"/>
      <c r="AS28" s="1107"/>
      <c r="AT28" s="1107"/>
      <c r="AU28" s="1107" t="s">
        <v>527</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332</v>
      </c>
      <c r="C29" s="1095"/>
      <c r="D29" s="1095"/>
      <c r="E29" s="1095"/>
      <c r="F29" s="1095"/>
      <c r="G29" s="1095"/>
      <c r="H29" s="1095"/>
      <c r="I29" s="1095"/>
      <c r="J29" s="1095"/>
      <c r="K29" s="1095"/>
      <c r="L29" s="1095"/>
      <c r="M29" s="1095"/>
      <c r="N29" s="1095"/>
      <c r="O29" s="1095"/>
      <c r="P29" s="1096"/>
      <c r="Q29" s="1102">
        <v>1026</v>
      </c>
      <c r="R29" s="1103"/>
      <c r="S29" s="1103"/>
      <c r="T29" s="1103"/>
      <c r="U29" s="1103"/>
      <c r="V29" s="1103">
        <v>994</v>
      </c>
      <c r="W29" s="1103"/>
      <c r="X29" s="1103"/>
      <c r="Y29" s="1103"/>
      <c r="Z29" s="1103"/>
      <c r="AA29" s="1104">
        <f t="shared" ref="AA29" si="0">Q29-V29</f>
        <v>32</v>
      </c>
      <c r="AB29" s="1100"/>
      <c r="AC29" s="1100"/>
      <c r="AD29" s="1100"/>
      <c r="AE29" s="1101"/>
      <c r="AF29" s="1099">
        <v>32</v>
      </c>
      <c r="AG29" s="1100"/>
      <c r="AH29" s="1100"/>
      <c r="AI29" s="1100"/>
      <c r="AJ29" s="1101"/>
      <c r="AK29" s="1044">
        <v>157</v>
      </c>
      <c r="AL29" s="1035"/>
      <c r="AM29" s="1035"/>
      <c r="AN29" s="1035"/>
      <c r="AO29" s="1035"/>
      <c r="AP29" s="1035" t="s">
        <v>527</v>
      </c>
      <c r="AQ29" s="1035"/>
      <c r="AR29" s="1035"/>
      <c r="AS29" s="1035"/>
      <c r="AT29" s="1035"/>
      <c r="AU29" s="1035" t="s">
        <v>527</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333</v>
      </c>
      <c r="C30" s="1095"/>
      <c r="D30" s="1095"/>
      <c r="E30" s="1095"/>
      <c r="F30" s="1095"/>
      <c r="G30" s="1095"/>
      <c r="H30" s="1095"/>
      <c r="I30" s="1095"/>
      <c r="J30" s="1095"/>
      <c r="K30" s="1095"/>
      <c r="L30" s="1095"/>
      <c r="M30" s="1095"/>
      <c r="N30" s="1095"/>
      <c r="O30" s="1095"/>
      <c r="P30" s="1096"/>
      <c r="Q30" s="1102">
        <v>5</v>
      </c>
      <c r="R30" s="1103"/>
      <c r="S30" s="1103"/>
      <c r="T30" s="1103"/>
      <c r="U30" s="1103"/>
      <c r="V30" s="1103">
        <v>5</v>
      </c>
      <c r="W30" s="1103"/>
      <c r="X30" s="1103"/>
      <c r="Y30" s="1103"/>
      <c r="Z30" s="1103"/>
      <c r="AA30" s="1104" t="s">
        <v>527</v>
      </c>
      <c r="AB30" s="1100"/>
      <c r="AC30" s="1100"/>
      <c r="AD30" s="1100"/>
      <c r="AE30" s="1101"/>
      <c r="AF30" s="1099" t="s">
        <v>334</v>
      </c>
      <c r="AG30" s="1100"/>
      <c r="AH30" s="1100"/>
      <c r="AI30" s="1100"/>
      <c r="AJ30" s="1101"/>
      <c r="AK30" s="1044" t="s">
        <v>527</v>
      </c>
      <c r="AL30" s="1035"/>
      <c r="AM30" s="1035"/>
      <c r="AN30" s="1035"/>
      <c r="AO30" s="1035"/>
      <c r="AP30" s="1035" t="s">
        <v>527</v>
      </c>
      <c r="AQ30" s="1035"/>
      <c r="AR30" s="1035"/>
      <c r="AS30" s="1035"/>
      <c r="AT30" s="1035"/>
      <c r="AU30" s="1035" t="s">
        <v>527</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335</v>
      </c>
      <c r="C31" s="1095"/>
      <c r="D31" s="1095"/>
      <c r="E31" s="1095"/>
      <c r="F31" s="1095"/>
      <c r="G31" s="1095"/>
      <c r="H31" s="1095"/>
      <c r="I31" s="1095"/>
      <c r="J31" s="1095"/>
      <c r="K31" s="1095"/>
      <c r="L31" s="1095"/>
      <c r="M31" s="1095"/>
      <c r="N31" s="1095"/>
      <c r="O31" s="1095"/>
      <c r="P31" s="1096"/>
      <c r="Q31" s="1102">
        <v>32</v>
      </c>
      <c r="R31" s="1103"/>
      <c r="S31" s="1103"/>
      <c r="T31" s="1103"/>
      <c r="U31" s="1103"/>
      <c r="V31" s="1103">
        <v>32</v>
      </c>
      <c r="W31" s="1103"/>
      <c r="X31" s="1103"/>
      <c r="Y31" s="1103"/>
      <c r="Z31" s="1103"/>
      <c r="AA31" s="1104" t="s">
        <v>527</v>
      </c>
      <c r="AB31" s="1100"/>
      <c r="AC31" s="1100"/>
      <c r="AD31" s="1100"/>
      <c r="AE31" s="1101"/>
      <c r="AF31" s="1099" t="s">
        <v>336</v>
      </c>
      <c r="AG31" s="1100"/>
      <c r="AH31" s="1100"/>
      <c r="AI31" s="1100"/>
      <c r="AJ31" s="1101"/>
      <c r="AK31" s="1044">
        <v>27</v>
      </c>
      <c r="AL31" s="1035"/>
      <c r="AM31" s="1035"/>
      <c r="AN31" s="1035"/>
      <c r="AO31" s="1035"/>
      <c r="AP31" s="1035" t="s">
        <v>527</v>
      </c>
      <c r="AQ31" s="1035"/>
      <c r="AR31" s="1035"/>
      <c r="AS31" s="1035"/>
      <c r="AT31" s="1035"/>
      <c r="AU31" s="1035" t="s">
        <v>527</v>
      </c>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337</v>
      </c>
      <c r="C32" s="1095"/>
      <c r="D32" s="1095"/>
      <c r="E32" s="1095"/>
      <c r="F32" s="1095"/>
      <c r="G32" s="1095"/>
      <c r="H32" s="1095"/>
      <c r="I32" s="1095"/>
      <c r="J32" s="1095"/>
      <c r="K32" s="1095"/>
      <c r="L32" s="1095"/>
      <c r="M32" s="1095"/>
      <c r="N32" s="1095"/>
      <c r="O32" s="1095"/>
      <c r="P32" s="1096"/>
      <c r="Q32" s="1102">
        <v>156</v>
      </c>
      <c r="R32" s="1103"/>
      <c r="S32" s="1103"/>
      <c r="T32" s="1103"/>
      <c r="U32" s="1103"/>
      <c r="V32" s="1103">
        <v>155</v>
      </c>
      <c r="W32" s="1103"/>
      <c r="X32" s="1103"/>
      <c r="Y32" s="1103"/>
      <c r="Z32" s="1103"/>
      <c r="AA32" s="1103">
        <v>0</v>
      </c>
      <c r="AB32" s="1103"/>
      <c r="AC32" s="1103"/>
      <c r="AD32" s="1103"/>
      <c r="AE32" s="1104"/>
      <c r="AF32" s="1099">
        <v>0</v>
      </c>
      <c r="AG32" s="1100"/>
      <c r="AH32" s="1100"/>
      <c r="AI32" s="1100"/>
      <c r="AJ32" s="1101"/>
      <c r="AK32" s="1044">
        <v>102</v>
      </c>
      <c r="AL32" s="1035"/>
      <c r="AM32" s="1035"/>
      <c r="AN32" s="1035"/>
      <c r="AO32" s="1035"/>
      <c r="AP32" s="1035">
        <v>448</v>
      </c>
      <c r="AQ32" s="1035"/>
      <c r="AR32" s="1035"/>
      <c r="AS32" s="1035"/>
      <c r="AT32" s="1035"/>
      <c r="AU32" s="1035">
        <v>448</v>
      </c>
      <c r="AV32" s="1035"/>
      <c r="AW32" s="1035"/>
      <c r="AX32" s="1035"/>
      <c r="AY32" s="1035"/>
      <c r="AZ32" s="1105" t="s">
        <v>527</v>
      </c>
      <c r="BA32" s="1105"/>
      <c r="BB32" s="1105"/>
      <c r="BC32" s="1105"/>
      <c r="BD32" s="1105"/>
      <c r="BE32" s="1036" t="s">
        <v>338</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339</v>
      </c>
      <c r="C33" s="1095"/>
      <c r="D33" s="1095"/>
      <c r="E33" s="1095"/>
      <c r="F33" s="1095"/>
      <c r="G33" s="1095"/>
      <c r="H33" s="1095"/>
      <c r="I33" s="1095"/>
      <c r="J33" s="1095"/>
      <c r="K33" s="1095"/>
      <c r="L33" s="1095"/>
      <c r="M33" s="1095"/>
      <c r="N33" s="1095"/>
      <c r="O33" s="1095"/>
      <c r="P33" s="1096"/>
      <c r="Q33" s="1102">
        <v>166</v>
      </c>
      <c r="R33" s="1103"/>
      <c r="S33" s="1103"/>
      <c r="T33" s="1103"/>
      <c r="U33" s="1103"/>
      <c r="V33" s="1103">
        <v>97</v>
      </c>
      <c r="W33" s="1103"/>
      <c r="X33" s="1103"/>
      <c r="Y33" s="1103"/>
      <c r="Z33" s="1103"/>
      <c r="AA33" s="1103">
        <v>68</v>
      </c>
      <c r="AB33" s="1103"/>
      <c r="AC33" s="1103"/>
      <c r="AD33" s="1103"/>
      <c r="AE33" s="1104"/>
      <c r="AF33" s="1099">
        <v>68</v>
      </c>
      <c r="AG33" s="1100"/>
      <c r="AH33" s="1100"/>
      <c r="AI33" s="1100"/>
      <c r="AJ33" s="1101"/>
      <c r="AK33" s="1044">
        <v>67</v>
      </c>
      <c r="AL33" s="1035"/>
      <c r="AM33" s="1035"/>
      <c r="AN33" s="1035"/>
      <c r="AO33" s="1035"/>
      <c r="AP33" s="1035">
        <v>111</v>
      </c>
      <c r="AQ33" s="1035"/>
      <c r="AR33" s="1035"/>
      <c r="AS33" s="1035"/>
      <c r="AT33" s="1035"/>
      <c r="AU33" s="1035">
        <v>101</v>
      </c>
      <c r="AV33" s="1035"/>
      <c r="AW33" s="1035"/>
      <c r="AX33" s="1035"/>
      <c r="AY33" s="1035"/>
      <c r="AZ33" s="1105" t="s">
        <v>527</v>
      </c>
      <c r="BA33" s="1105"/>
      <c r="BB33" s="1105"/>
      <c r="BC33" s="1105"/>
      <c r="BD33" s="1105"/>
      <c r="BE33" s="1036" t="s">
        <v>338</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340</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318</v>
      </c>
      <c r="B63" s="1001" t="s">
        <v>341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239</v>
      </c>
      <c r="AG63" s="1023"/>
      <c r="AH63" s="1023"/>
      <c r="AI63" s="1023"/>
      <c r="AJ63" s="1086"/>
      <c r="AK63" s="1087"/>
      <c r="AL63" s="1027"/>
      <c r="AM63" s="1027"/>
      <c r="AN63" s="1027"/>
      <c r="AO63" s="1027"/>
      <c r="AP63" s="1023">
        <f>SUM(AP32:AT33)</f>
        <v>559</v>
      </c>
      <c r="AQ63" s="1023"/>
      <c r="AR63" s="1023"/>
      <c r="AS63" s="1023"/>
      <c r="AT63" s="1023"/>
      <c r="AU63" s="1023">
        <f>SUM(AU32:AY33)</f>
        <v>549</v>
      </c>
      <c r="AV63" s="1023"/>
      <c r="AW63" s="1023"/>
      <c r="AX63" s="1023"/>
      <c r="AY63" s="1023"/>
      <c r="AZ63" s="1081"/>
      <c r="BA63" s="1081"/>
      <c r="BB63" s="1081"/>
      <c r="BC63" s="1081"/>
      <c r="BD63" s="1081"/>
      <c r="BE63" s="1024"/>
      <c r="BF63" s="1024"/>
      <c r="BG63" s="1024"/>
      <c r="BH63" s="1024"/>
      <c r="BI63" s="1025"/>
      <c r="BJ63" s="1082" t="s">
        <v>320</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342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343</v>
      </c>
      <c r="B66" s="1060"/>
      <c r="C66" s="1060"/>
      <c r="D66" s="1060"/>
      <c r="E66" s="1060"/>
      <c r="F66" s="1060"/>
      <c r="G66" s="1060"/>
      <c r="H66" s="1060"/>
      <c r="I66" s="1060"/>
      <c r="J66" s="1060"/>
      <c r="K66" s="1060"/>
      <c r="L66" s="1060"/>
      <c r="M66" s="1060"/>
      <c r="N66" s="1060"/>
      <c r="O66" s="1060"/>
      <c r="P66" s="1061"/>
      <c r="Q66" s="1065" t="s">
        <v>344</v>
      </c>
      <c r="R66" s="1066"/>
      <c r="S66" s="1066"/>
      <c r="T66" s="1066"/>
      <c r="U66" s="1067"/>
      <c r="V66" s="1065" t="s">
        <v>345</v>
      </c>
      <c r="W66" s="1066"/>
      <c r="X66" s="1066"/>
      <c r="Y66" s="1066"/>
      <c r="Z66" s="1067"/>
      <c r="AA66" s="1065" t="s">
        <v>346</v>
      </c>
      <c r="AB66" s="1066"/>
      <c r="AC66" s="1066"/>
      <c r="AD66" s="1066"/>
      <c r="AE66" s="1067"/>
      <c r="AF66" s="1071" t="s">
        <v>347</v>
      </c>
      <c r="AG66" s="1072"/>
      <c r="AH66" s="1072"/>
      <c r="AI66" s="1072"/>
      <c r="AJ66" s="1073"/>
      <c r="AK66" s="1065" t="s">
        <v>348</v>
      </c>
      <c r="AL66" s="1060"/>
      <c r="AM66" s="1060"/>
      <c r="AN66" s="1060"/>
      <c r="AO66" s="1061"/>
      <c r="AP66" s="1065" t="s">
        <v>328</v>
      </c>
      <c r="AQ66" s="1066"/>
      <c r="AR66" s="1066"/>
      <c r="AS66" s="1066"/>
      <c r="AT66" s="1067"/>
      <c r="AU66" s="1065" t="s">
        <v>349</v>
      </c>
      <c r="AV66" s="1066"/>
      <c r="AW66" s="1066"/>
      <c r="AX66" s="1066"/>
      <c r="AY66" s="1067"/>
      <c r="AZ66" s="1065" t="s">
        <v>306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524</v>
      </c>
      <c r="C68" s="1050"/>
      <c r="D68" s="1050"/>
      <c r="E68" s="1050"/>
      <c r="F68" s="1050"/>
      <c r="G68" s="1050"/>
      <c r="H68" s="1050"/>
      <c r="I68" s="1050"/>
      <c r="J68" s="1050"/>
      <c r="K68" s="1050"/>
      <c r="L68" s="1050"/>
      <c r="M68" s="1050"/>
      <c r="N68" s="1050"/>
      <c r="O68" s="1050"/>
      <c r="P68" s="1051"/>
      <c r="Q68" s="1052">
        <v>1638</v>
      </c>
      <c r="R68" s="1046"/>
      <c r="S68" s="1046"/>
      <c r="T68" s="1046"/>
      <c r="U68" s="1046"/>
      <c r="V68" s="1046">
        <v>1516</v>
      </c>
      <c r="W68" s="1046"/>
      <c r="X68" s="1046"/>
      <c r="Y68" s="1046"/>
      <c r="Z68" s="1046"/>
      <c r="AA68" s="1046">
        <v>122</v>
      </c>
      <c r="AB68" s="1046"/>
      <c r="AC68" s="1046"/>
      <c r="AD68" s="1046"/>
      <c r="AE68" s="1046"/>
      <c r="AF68" s="1046">
        <v>122</v>
      </c>
      <c r="AG68" s="1046"/>
      <c r="AH68" s="1046"/>
      <c r="AI68" s="1046"/>
      <c r="AJ68" s="1046"/>
      <c r="AK68" s="1046" t="s">
        <v>526</v>
      </c>
      <c r="AL68" s="1046"/>
      <c r="AM68" s="1046"/>
      <c r="AN68" s="1046"/>
      <c r="AO68" s="1046"/>
      <c r="AP68" s="1046">
        <v>70</v>
      </c>
      <c r="AQ68" s="1046"/>
      <c r="AR68" s="1046"/>
      <c r="AS68" s="1046"/>
      <c r="AT68" s="1046"/>
      <c r="AU68" s="1046"/>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525</v>
      </c>
      <c r="C69" s="1039"/>
      <c r="D69" s="1039"/>
      <c r="E69" s="1039"/>
      <c r="F69" s="1039"/>
      <c r="G69" s="1039"/>
      <c r="H69" s="1039"/>
      <c r="I69" s="1039"/>
      <c r="J69" s="1039"/>
      <c r="K69" s="1039"/>
      <c r="L69" s="1039"/>
      <c r="M69" s="1039"/>
      <c r="N69" s="1039"/>
      <c r="O69" s="1039"/>
      <c r="P69" s="1040"/>
      <c r="Q69" s="1041">
        <v>279</v>
      </c>
      <c r="R69" s="1035"/>
      <c r="S69" s="1035"/>
      <c r="T69" s="1035"/>
      <c r="U69" s="1035"/>
      <c r="V69" s="1035">
        <v>253</v>
      </c>
      <c r="W69" s="1035"/>
      <c r="X69" s="1035"/>
      <c r="Y69" s="1035"/>
      <c r="Z69" s="1035"/>
      <c r="AA69" s="1035">
        <v>26</v>
      </c>
      <c r="AB69" s="1035"/>
      <c r="AC69" s="1035"/>
      <c r="AD69" s="1035"/>
      <c r="AE69" s="1035"/>
      <c r="AF69" s="1035">
        <v>26</v>
      </c>
      <c r="AG69" s="1035"/>
      <c r="AH69" s="1035"/>
      <c r="AI69" s="1035"/>
      <c r="AJ69" s="1035"/>
      <c r="AK69" s="1035" t="s">
        <v>526</v>
      </c>
      <c r="AL69" s="1035"/>
      <c r="AM69" s="1035"/>
      <c r="AN69" s="1035"/>
      <c r="AO69" s="1035"/>
      <c r="AP69" s="1035">
        <v>18</v>
      </c>
      <c r="AQ69" s="1035"/>
      <c r="AR69" s="1035"/>
      <c r="AS69" s="1035"/>
      <c r="AT69" s="1035"/>
      <c r="AU69" s="1035"/>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528</v>
      </c>
      <c r="C70" s="1039"/>
      <c r="D70" s="1039"/>
      <c r="E70" s="1039"/>
      <c r="F70" s="1039"/>
      <c r="G70" s="1039"/>
      <c r="H70" s="1039"/>
      <c r="I70" s="1039"/>
      <c r="J70" s="1039"/>
      <c r="K70" s="1039"/>
      <c r="L70" s="1039"/>
      <c r="M70" s="1039"/>
      <c r="N70" s="1039"/>
      <c r="O70" s="1039"/>
      <c r="P70" s="1040"/>
      <c r="Q70" s="1042">
        <v>8056</v>
      </c>
      <c r="R70" s="1043"/>
      <c r="S70" s="1043"/>
      <c r="T70" s="1043"/>
      <c r="U70" s="1044"/>
      <c r="V70" s="1045">
        <v>6911</v>
      </c>
      <c r="W70" s="1043"/>
      <c r="X70" s="1043"/>
      <c r="Y70" s="1043"/>
      <c r="Z70" s="1044"/>
      <c r="AA70" s="1045">
        <v>1145</v>
      </c>
      <c r="AB70" s="1043"/>
      <c r="AC70" s="1043"/>
      <c r="AD70" s="1043"/>
      <c r="AE70" s="1044"/>
      <c r="AF70" s="1035" t="s">
        <v>527</v>
      </c>
      <c r="AG70" s="1035"/>
      <c r="AH70" s="1035"/>
      <c r="AI70" s="1035"/>
      <c r="AJ70" s="1035"/>
      <c r="AK70" s="1035">
        <v>14</v>
      </c>
      <c r="AL70" s="1035"/>
      <c r="AM70" s="1035"/>
      <c r="AN70" s="1035"/>
      <c r="AO70" s="1035"/>
      <c r="AP70" s="1035" t="s">
        <v>527</v>
      </c>
      <c r="AQ70" s="1035"/>
      <c r="AR70" s="1035"/>
      <c r="AS70" s="1035"/>
      <c r="AT70" s="1035"/>
      <c r="AU70" s="1045"/>
      <c r="AV70" s="1043"/>
      <c r="AW70" s="1043"/>
      <c r="AX70" s="1043"/>
      <c r="AY70" s="1044"/>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529</v>
      </c>
      <c r="C71" s="1039"/>
      <c r="D71" s="1039"/>
      <c r="E71" s="1039"/>
      <c r="F71" s="1039"/>
      <c r="G71" s="1039"/>
      <c r="H71" s="1039"/>
      <c r="I71" s="1039"/>
      <c r="J71" s="1039"/>
      <c r="K71" s="1039"/>
      <c r="L71" s="1039"/>
      <c r="M71" s="1039"/>
      <c r="N71" s="1039"/>
      <c r="O71" s="1039"/>
      <c r="P71" s="1040"/>
      <c r="Q71" s="1042">
        <v>1445</v>
      </c>
      <c r="R71" s="1043"/>
      <c r="S71" s="1043"/>
      <c r="T71" s="1043"/>
      <c r="U71" s="1044"/>
      <c r="V71" s="1045">
        <v>1444</v>
      </c>
      <c r="W71" s="1043"/>
      <c r="X71" s="1043"/>
      <c r="Y71" s="1043"/>
      <c r="Z71" s="1044"/>
      <c r="AA71" s="1045">
        <v>1</v>
      </c>
      <c r="AB71" s="1043"/>
      <c r="AC71" s="1043"/>
      <c r="AD71" s="1043"/>
      <c r="AE71" s="1044"/>
      <c r="AF71" s="1035" t="s">
        <v>527</v>
      </c>
      <c r="AG71" s="1035"/>
      <c r="AH71" s="1035"/>
      <c r="AI71" s="1035"/>
      <c r="AJ71" s="1035"/>
      <c r="AK71" s="1035" t="s">
        <v>527</v>
      </c>
      <c r="AL71" s="1035"/>
      <c r="AM71" s="1035"/>
      <c r="AN71" s="1035"/>
      <c r="AO71" s="1035"/>
      <c r="AP71" s="1035" t="s">
        <v>527</v>
      </c>
      <c r="AQ71" s="1035"/>
      <c r="AR71" s="1035"/>
      <c r="AS71" s="1035"/>
      <c r="AT71" s="1035"/>
      <c r="AU71" s="1045"/>
      <c r="AV71" s="1043"/>
      <c r="AW71" s="1043"/>
      <c r="AX71" s="1043"/>
      <c r="AY71" s="1044"/>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530</v>
      </c>
      <c r="C72" s="1039"/>
      <c r="D72" s="1039"/>
      <c r="E72" s="1039"/>
      <c r="F72" s="1039"/>
      <c r="G72" s="1039"/>
      <c r="H72" s="1039"/>
      <c r="I72" s="1039"/>
      <c r="J72" s="1039"/>
      <c r="K72" s="1039"/>
      <c r="L72" s="1039"/>
      <c r="M72" s="1039"/>
      <c r="N72" s="1039"/>
      <c r="O72" s="1039"/>
      <c r="P72" s="1040"/>
      <c r="Q72" s="1042">
        <v>1</v>
      </c>
      <c r="R72" s="1043"/>
      <c r="S72" s="1043"/>
      <c r="T72" s="1043"/>
      <c r="U72" s="1044"/>
      <c r="V72" s="1045">
        <v>0</v>
      </c>
      <c r="W72" s="1043"/>
      <c r="X72" s="1043"/>
      <c r="Y72" s="1043"/>
      <c r="Z72" s="1044"/>
      <c r="AA72" s="1045">
        <v>1</v>
      </c>
      <c r="AB72" s="1043"/>
      <c r="AC72" s="1043"/>
      <c r="AD72" s="1043"/>
      <c r="AE72" s="1044"/>
      <c r="AF72" s="1035" t="s">
        <v>527</v>
      </c>
      <c r="AG72" s="1035"/>
      <c r="AH72" s="1035"/>
      <c r="AI72" s="1035"/>
      <c r="AJ72" s="1035"/>
      <c r="AK72" s="1035" t="s">
        <v>527</v>
      </c>
      <c r="AL72" s="1035"/>
      <c r="AM72" s="1035"/>
      <c r="AN72" s="1035"/>
      <c r="AO72" s="1035"/>
      <c r="AP72" s="1035" t="s">
        <v>527</v>
      </c>
      <c r="AQ72" s="1035"/>
      <c r="AR72" s="1035"/>
      <c r="AS72" s="1035"/>
      <c r="AT72" s="1035"/>
      <c r="AU72" s="1045"/>
      <c r="AV72" s="1043"/>
      <c r="AW72" s="1043"/>
      <c r="AX72" s="1043"/>
      <c r="AY72" s="1044"/>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531</v>
      </c>
      <c r="C73" s="1039"/>
      <c r="D73" s="1039"/>
      <c r="E73" s="1039"/>
      <c r="F73" s="1039"/>
      <c r="G73" s="1039"/>
      <c r="H73" s="1039"/>
      <c r="I73" s="1039"/>
      <c r="J73" s="1039"/>
      <c r="K73" s="1039"/>
      <c r="L73" s="1039"/>
      <c r="M73" s="1039"/>
      <c r="N73" s="1039"/>
      <c r="O73" s="1039"/>
      <c r="P73" s="1040"/>
      <c r="Q73" s="1042">
        <v>59</v>
      </c>
      <c r="R73" s="1043"/>
      <c r="S73" s="1043"/>
      <c r="T73" s="1043"/>
      <c r="U73" s="1044"/>
      <c r="V73" s="1045">
        <v>33</v>
      </c>
      <c r="W73" s="1043"/>
      <c r="X73" s="1043"/>
      <c r="Y73" s="1043"/>
      <c r="Z73" s="1044"/>
      <c r="AA73" s="1045">
        <v>26</v>
      </c>
      <c r="AB73" s="1043"/>
      <c r="AC73" s="1043"/>
      <c r="AD73" s="1043"/>
      <c r="AE73" s="1044"/>
      <c r="AF73" s="1035" t="s">
        <v>527</v>
      </c>
      <c r="AG73" s="1035"/>
      <c r="AH73" s="1035"/>
      <c r="AI73" s="1035"/>
      <c r="AJ73" s="1035"/>
      <c r="AK73" s="1035" t="s">
        <v>527</v>
      </c>
      <c r="AL73" s="1035"/>
      <c r="AM73" s="1035"/>
      <c r="AN73" s="1035"/>
      <c r="AO73" s="1035"/>
      <c r="AP73" s="1035" t="s">
        <v>527</v>
      </c>
      <c r="AQ73" s="1035"/>
      <c r="AR73" s="1035"/>
      <c r="AS73" s="1035"/>
      <c r="AT73" s="1035"/>
      <c r="AU73" s="1045"/>
      <c r="AV73" s="1043"/>
      <c r="AW73" s="1043"/>
      <c r="AX73" s="1043"/>
      <c r="AY73" s="1044"/>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532</v>
      </c>
      <c r="C74" s="1039"/>
      <c r="D74" s="1039"/>
      <c r="E74" s="1039"/>
      <c r="F74" s="1039"/>
      <c r="G74" s="1039"/>
      <c r="H74" s="1039"/>
      <c r="I74" s="1039"/>
      <c r="J74" s="1039"/>
      <c r="K74" s="1039"/>
      <c r="L74" s="1039"/>
      <c r="M74" s="1039"/>
      <c r="N74" s="1039"/>
      <c r="O74" s="1039"/>
      <c r="P74" s="1040"/>
      <c r="Q74" s="1042">
        <v>42</v>
      </c>
      <c r="R74" s="1043"/>
      <c r="S74" s="1043"/>
      <c r="T74" s="1043"/>
      <c r="U74" s="1044"/>
      <c r="V74" s="1045">
        <v>41</v>
      </c>
      <c r="W74" s="1043"/>
      <c r="X74" s="1043"/>
      <c r="Y74" s="1043"/>
      <c r="Z74" s="1044"/>
      <c r="AA74" s="1045">
        <v>1</v>
      </c>
      <c r="AB74" s="1043"/>
      <c r="AC74" s="1043"/>
      <c r="AD74" s="1043"/>
      <c r="AE74" s="1044"/>
      <c r="AF74" s="1035" t="s">
        <v>527</v>
      </c>
      <c r="AG74" s="1035"/>
      <c r="AH74" s="1035"/>
      <c r="AI74" s="1035"/>
      <c r="AJ74" s="1035"/>
      <c r="AK74" s="1035" t="s">
        <v>527</v>
      </c>
      <c r="AL74" s="1035"/>
      <c r="AM74" s="1035"/>
      <c r="AN74" s="1035"/>
      <c r="AO74" s="1035"/>
      <c r="AP74" s="1035" t="s">
        <v>527</v>
      </c>
      <c r="AQ74" s="1035"/>
      <c r="AR74" s="1035"/>
      <c r="AS74" s="1035"/>
      <c r="AT74" s="1035"/>
      <c r="AU74" s="1045"/>
      <c r="AV74" s="1043"/>
      <c r="AW74" s="1043"/>
      <c r="AX74" s="1043"/>
      <c r="AY74" s="1044"/>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533</v>
      </c>
      <c r="C75" s="1039"/>
      <c r="D75" s="1039"/>
      <c r="E75" s="1039"/>
      <c r="F75" s="1039"/>
      <c r="G75" s="1039"/>
      <c r="H75" s="1039"/>
      <c r="I75" s="1039"/>
      <c r="J75" s="1039"/>
      <c r="K75" s="1039"/>
      <c r="L75" s="1039"/>
      <c r="M75" s="1039"/>
      <c r="N75" s="1039"/>
      <c r="O75" s="1039"/>
      <c r="P75" s="1040"/>
      <c r="Q75" s="1042">
        <v>798</v>
      </c>
      <c r="R75" s="1043"/>
      <c r="S75" s="1043"/>
      <c r="T75" s="1043"/>
      <c r="U75" s="1044"/>
      <c r="V75" s="1045">
        <v>745</v>
      </c>
      <c r="W75" s="1043"/>
      <c r="X75" s="1043"/>
      <c r="Y75" s="1043"/>
      <c r="Z75" s="1044"/>
      <c r="AA75" s="1045">
        <v>53</v>
      </c>
      <c r="AB75" s="1043"/>
      <c r="AC75" s="1043"/>
      <c r="AD75" s="1043"/>
      <c r="AE75" s="1044"/>
      <c r="AF75" s="1045">
        <v>53</v>
      </c>
      <c r="AG75" s="1043"/>
      <c r="AH75" s="1043"/>
      <c r="AI75" s="1043"/>
      <c r="AJ75" s="1044"/>
      <c r="AK75" s="1045">
        <v>0</v>
      </c>
      <c r="AL75" s="1043"/>
      <c r="AM75" s="1043"/>
      <c r="AN75" s="1043"/>
      <c r="AO75" s="1044"/>
      <c r="AP75" s="1045" t="s">
        <v>527</v>
      </c>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534</v>
      </c>
      <c r="C76" s="1039"/>
      <c r="D76" s="1039"/>
      <c r="E76" s="1039"/>
      <c r="F76" s="1039"/>
      <c r="G76" s="1039"/>
      <c r="H76" s="1039"/>
      <c r="I76" s="1039"/>
      <c r="J76" s="1039"/>
      <c r="K76" s="1039"/>
      <c r="L76" s="1039"/>
      <c r="M76" s="1039"/>
      <c r="N76" s="1039"/>
      <c r="O76" s="1039"/>
      <c r="P76" s="1040"/>
      <c r="Q76" s="1042">
        <v>254237</v>
      </c>
      <c r="R76" s="1043"/>
      <c r="S76" s="1043"/>
      <c r="T76" s="1043"/>
      <c r="U76" s="1044"/>
      <c r="V76" s="1045">
        <v>237960</v>
      </c>
      <c r="W76" s="1043"/>
      <c r="X76" s="1043"/>
      <c r="Y76" s="1043"/>
      <c r="Z76" s="1044"/>
      <c r="AA76" s="1045">
        <v>16277</v>
      </c>
      <c r="AB76" s="1043"/>
      <c r="AC76" s="1043"/>
      <c r="AD76" s="1043"/>
      <c r="AE76" s="1044"/>
      <c r="AF76" s="1045">
        <v>16277</v>
      </c>
      <c r="AG76" s="1043"/>
      <c r="AH76" s="1043"/>
      <c r="AI76" s="1043"/>
      <c r="AJ76" s="1044"/>
      <c r="AK76" s="1045">
        <v>534</v>
      </c>
      <c r="AL76" s="1043"/>
      <c r="AM76" s="1043"/>
      <c r="AN76" s="1043"/>
      <c r="AO76" s="1044"/>
      <c r="AP76" s="1045" t="s">
        <v>527</v>
      </c>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318</v>
      </c>
      <c r="B88" s="1001" t="s">
        <v>350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SUM(AF68:AJ76)</f>
        <v>16478</v>
      </c>
      <c r="AG88" s="1023"/>
      <c r="AH88" s="1023"/>
      <c r="AI88" s="1023"/>
      <c r="AJ88" s="1023"/>
      <c r="AK88" s="1027"/>
      <c r="AL88" s="1027"/>
      <c r="AM88" s="1027"/>
      <c r="AN88" s="1027"/>
      <c r="AO88" s="1027"/>
      <c r="AP88" s="1023">
        <f>SUM(AP68:AT76)</f>
        <v>88</v>
      </c>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318</v>
      </c>
      <c r="BR102" s="1001" t="s">
        <v>351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356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357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358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359</v>
      </c>
      <c r="AB109" s="960"/>
      <c r="AC109" s="960"/>
      <c r="AD109" s="960"/>
      <c r="AE109" s="961"/>
      <c r="AF109" s="962" t="s">
        <v>360</v>
      </c>
      <c r="AG109" s="960"/>
      <c r="AH109" s="960"/>
      <c r="AI109" s="960"/>
      <c r="AJ109" s="961"/>
      <c r="AK109" s="962" t="s">
        <v>265</v>
      </c>
      <c r="AL109" s="960"/>
      <c r="AM109" s="960"/>
      <c r="AN109" s="960"/>
      <c r="AO109" s="961"/>
      <c r="AP109" s="962" t="s">
        <v>361</v>
      </c>
      <c r="AQ109" s="960"/>
      <c r="AR109" s="960"/>
      <c r="AS109" s="960"/>
      <c r="AT109" s="993"/>
      <c r="AU109" s="959" t="s">
        <v>358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359</v>
      </c>
      <c r="BR109" s="960"/>
      <c r="BS109" s="960"/>
      <c r="BT109" s="960"/>
      <c r="BU109" s="961"/>
      <c r="BV109" s="962" t="s">
        <v>360</v>
      </c>
      <c r="BW109" s="960"/>
      <c r="BX109" s="960"/>
      <c r="BY109" s="960"/>
      <c r="BZ109" s="961"/>
      <c r="CA109" s="962" t="s">
        <v>265</v>
      </c>
      <c r="CB109" s="960"/>
      <c r="CC109" s="960"/>
      <c r="CD109" s="960"/>
      <c r="CE109" s="961"/>
      <c r="CF109" s="1000" t="s">
        <v>361</v>
      </c>
      <c r="CG109" s="1000"/>
      <c r="CH109" s="1000"/>
      <c r="CI109" s="1000"/>
      <c r="CJ109" s="1000"/>
      <c r="CK109" s="962" t="s">
        <v>362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359</v>
      </c>
      <c r="DH109" s="960"/>
      <c r="DI109" s="960"/>
      <c r="DJ109" s="960"/>
      <c r="DK109" s="961"/>
      <c r="DL109" s="962" t="s">
        <v>360</v>
      </c>
      <c r="DM109" s="960"/>
      <c r="DN109" s="960"/>
      <c r="DO109" s="960"/>
      <c r="DP109" s="961"/>
      <c r="DQ109" s="962" t="s">
        <v>265</v>
      </c>
      <c r="DR109" s="960"/>
      <c r="DS109" s="960"/>
      <c r="DT109" s="960"/>
      <c r="DU109" s="961"/>
      <c r="DV109" s="962" t="s">
        <v>361</v>
      </c>
      <c r="DW109" s="960"/>
      <c r="DX109" s="960"/>
      <c r="DY109" s="960"/>
      <c r="DZ109" s="993"/>
    </row>
    <row r="110" spans="1:131" s="226" customFormat="1" ht="26.25" customHeight="1" x14ac:dyDescent="0.15">
      <c r="A110" s="871" t="s">
        <v>363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427748</v>
      </c>
      <c r="AB110" s="953"/>
      <c r="AC110" s="953"/>
      <c r="AD110" s="953"/>
      <c r="AE110" s="954"/>
      <c r="AF110" s="955">
        <v>463051</v>
      </c>
      <c r="AG110" s="953"/>
      <c r="AH110" s="953"/>
      <c r="AI110" s="953"/>
      <c r="AJ110" s="954"/>
      <c r="AK110" s="955">
        <v>505938</v>
      </c>
      <c r="AL110" s="953"/>
      <c r="AM110" s="953"/>
      <c r="AN110" s="953"/>
      <c r="AO110" s="954"/>
      <c r="AP110" s="956">
        <v>18.399999999999999</v>
      </c>
      <c r="AQ110" s="957"/>
      <c r="AR110" s="957"/>
      <c r="AS110" s="957"/>
      <c r="AT110" s="958"/>
      <c r="AU110" s="994" t="s">
        <v>73</v>
      </c>
      <c r="AV110" s="995"/>
      <c r="AW110" s="995"/>
      <c r="AX110" s="995"/>
      <c r="AY110" s="995"/>
      <c r="AZ110" s="924" t="s">
        <v>364</v>
      </c>
      <c r="BA110" s="872"/>
      <c r="BB110" s="872"/>
      <c r="BC110" s="872"/>
      <c r="BD110" s="872"/>
      <c r="BE110" s="872"/>
      <c r="BF110" s="872"/>
      <c r="BG110" s="872"/>
      <c r="BH110" s="872"/>
      <c r="BI110" s="872"/>
      <c r="BJ110" s="872"/>
      <c r="BK110" s="872"/>
      <c r="BL110" s="872"/>
      <c r="BM110" s="872"/>
      <c r="BN110" s="872"/>
      <c r="BO110" s="872"/>
      <c r="BP110" s="873"/>
      <c r="BQ110" s="925">
        <v>3555483</v>
      </c>
      <c r="BR110" s="906"/>
      <c r="BS110" s="906"/>
      <c r="BT110" s="906"/>
      <c r="BU110" s="906"/>
      <c r="BV110" s="906">
        <v>3415129</v>
      </c>
      <c r="BW110" s="906"/>
      <c r="BX110" s="906"/>
      <c r="BY110" s="906"/>
      <c r="BZ110" s="906"/>
      <c r="CA110" s="906">
        <v>3115604</v>
      </c>
      <c r="CB110" s="906"/>
      <c r="CC110" s="906"/>
      <c r="CD110" s="906"/>
      <c r="CE110" s="906"/>
      <c r="CF110" s="930">
        <v>113.6</v>
      </c>
      <c r="CG110" s="931"/>
      <c r="CH110" s="931"/>
      <c r="CI110" s="931"/>
      <c r="CJ110" s="931"/>
      <c r="CK110" s="990" t="s">
        <v>365</v>
      </c>
      <c r="CL110" s="883"/>
      <c r="CM110" s="924" t="s">
        <v>366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367</v>
      </c>
      <c r="DH110" s="906"/>
      <c r="DI110" s="906"/>
      <c r="DJ110" s="906"/>
      <c r="DK110" s="906"/>
      <c r="DL110" s="906" t="s">
        <v>368</v>
      </c>
      <c r="DM110" s="906"/>
      <c r="DN110" s="906"/>
      <c r="DO110" s="906"/>
      <c r="DP110" s="906"/>
      <c r="DQ110" s="906" t="s">
        <v>369</v>
      </c>
      <c r="DR110" s="906"/>
      <c r="DS110" s="906"/>
      <c r="DT110" s="906"/>
      <c r="DU110" s="906"/>
      <c r="DV110" s="907" t="s">
        <v>367</v>
      </c>
      <c r="DW110" s="907"/>
      <c r="DX110" s="907"/>
      <c r="DY110" s="907"/>
      <c r="DZ110" s="908"/>
    </row>
    <row r="111" spans="1:131" s="226" customFormat="1" ht="26.25" customHeight="1" x14ac:dyDescent="0.15">
      <c r="A111" s="838" t="s">
        <v>370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367</v>
      </c>
      <c r="AB111" s="983"/>
      <c r="AC111" s="983"/>
      <c r="AD111" s="983"/>
      <c r="AE111" s="984"/>
      <c r="AF111" s="985" t="s">
        <v>367</v>
      </c>
      <c r="AG111" s="983"/>
      <c r="AH111" s="983"/>
      <c r="AI111" s="983"/>
      <c r="AJ111" s="984"/>
      <c r="AK111" s="985" t="s">
        <v>371</v>
      </c>
      <c r="AL111" s="983"/>
      <c r="AM111" s="983"/>
      <c r="AN111" s="983"/>
      <c r="AO111" s="984"/>
      <c r="AP111" s="986" t="s">
        <v>367</v>
      </c>
      <c r="AQ111" s="987"/>
      <c r="AR111" s="987"/>
      <c r="AS111" s="987"/>
      <c r="AT111" s="988"/>
      <c r="AU111" s="996"/>
      <c r="AV111" s="997"/>
      <c r="AW111" s="997"/>
      <c r="AX111" s="997"/>
      <c r="AY111" s="997"/>
      <c r="AZ111" s="879" t="s">
        <v>372</v>
      </c>
      <c r="BA111" s="816"/>
      <c r="BB111" s="816"/>
      <c r="BC111" s="816"/>
      <c r="BD111" s="816"/>
      <c r="BE111" s="816"/>
      <c r="BF111" s="816"/>
      <c r="BG111" s="816"/>
      <c r="BH111" s="816"/>
      <c r="BI111" s="816"/>
      <c r="BJ111" s="816"/>
      <c r="BK111" s="816"/>
      <c r="BL111" s="816"/>
      <c r="BM111" s="816"/>
      <c r="BN111" s="816"/>
      <c r="BO111" s="816"/>
      <c r="BP111" s="817"/>
      <c r="BQ111" s="880" t="s">
        <v>367</v>
      </c>
      <c r="BR111" s="881"/>
      <c r="BS111" s="881"/>
      <c r="BT111" s="881"/>
      <c r="BU111" s="881"/>
      <c r="BV111" s="881" t="s">
        <v>373</v>
      </c>
      <c r="BW111" s="881"/>
      <c r="BX111" s="881"/>
      <c r="BY111" s="881"/>
      <c r="BZ111" s="881"/>
      <c r="CA111" s="881" t="s">
        <v>367</v>
      </c>
      <c r="CB111" s="881"/>
      <c r="CC111" s="881"/>
      <c r="CD111" s="881"/>
      <c r="CE111" s="881"/>
      <c r="CF111" s="939" t="s">
        <v>374</v>
      </c>
      <c r="CG111" s="940"/>
      <c r="CH111" s="940"/>
      <c r="CI111" s="940"/>
      <c r="CJ111" s="940"/>
      <c r="CK111" s="991"/>
      <c r="CL111" s="885"/>
      <c r="CM111" s="879" t="s">
        <v>375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367</v>
      </c>
      <c r="DH111" s="881"/>
      <c r="DI111" s="881"/>
      <c r="DJ111" s="881"/>
      <c r="DK111" s="881"/>
      <c r="DL111" s="881" t="s">
        <v>368</v>
      </c>
      <c r="DM111" s="881"/>
      <c r="DN111" s="881"/>
      <c r="DO111" s="881"/>
      <c r="DP111" s="881"/>
      <c r="DQ111" s="881" t="s">
        <v>376</v>
      </c>
      <c r="DR111" s="881"/>
      <c r="DS111" s="881"/>
      <c r="DT111" s="881"/>
      <c r="DU111" s="881"/>
      <c r="DV111" s="858" t="s">
        <v>367</v>
      </c>
      <c r="DW111" s="858"/>
      <c r="DX111" s="858"/>
      <c r="DY111" s="858"/>
      <c r="DZ111" s="859"/>
    </row>
    <row r="112" spans="1:131" s="226" customFormat="1" ht="26.25" customHeight="1" x14ac:dyDescent="0.15">
      <c r="A112" s="976" t="s">
        <v>377</v>
      </c>
      <c r="B112" s="977"/>
      <c r="C112" s="816" t="s">
        <v>378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368</v>
      </c>
      <c r="AB112" s="844"/>
      <c r="AC112" s="844"/>
      <c r="AD112" s="844"/>
      <c r="AE112" s="845"/>
      <c r="AF112" s="846" t="s">
        <v>367</v>
      </c>
      <c r="AG112" s="844"/>
      <c r="AH112" s="844"/>
      <c r="AI112" s="844"/>
      <c r="AJ112" s="845"/>
      <c r="AK112" s="846" t="s">
        <v>367</v>
      </c>
      <c r="AL112" s="844"/>
      <c r="AM112" s="844"/>
      <c r="AN112" s="844"/>
      <c r="AO112" s="845"/>
      <c r="AP112" s="888" t="s">
        <v>367</v>
      </c>
      <c r="AQ112" s="889"/>
      <c r="AR112" s="889"/>
      <c r="AS112" s="889"/>
      <c r="AT112" s="890"/>
      <c r="AU112" s="996"/>
      <c r="AV112" s="997"/>
      <c r="AW112" s="997"/>
      <c r="AX112" s="997"/>
      <c r="AY112" s="997"/>
      <c r="AZ112" s="879" t="s">
        <v>379</v>
      </c>
      <c r="BA112" s="816"/>
      <c r="BB112" s="816"/>
      <c r="BC112" s="816"/>
      <c r="BD112" s="816"/>
      <c r="BE112" s="816"/>
      <c r="BF112" s="816"/>
      <c r="BG112" s="816"/>
      <c r="BH112" s="816"/>
      <c r="BI112" s="816"/>
      <c r="BJ112" s="816"/>
      <c r="BK112" s="816"/>
      <c r="BL112" s="816"/>
      <c r="BM112" s="816"/>
      <c r="BN112" s="816"/>
      <c r="BO112" s="816"/>
      <c r="BP112" s="817"/>
      <c r="BQ112" s="880">
        <v>680279</v>
      </c>
      <c r="BR112" s="881"/>
      <c r="BS112" s="881"/>
      <c r="BT112" s="881"/>
      <c r="BU112" s="881"/>
      <c r="BV112" s="881">
        <v>607714</v>
      </c>
      <c r="BW112" s="881"/>
      <c r="BX112" s="881"/>
      <c r="BY112" s="881"/>
      <c r="BZ112" s="881"/>
      <c r="CA112" s="881">
        <v>549628</v>
      </c>
      <c r="CB112" s="881"/>
      <c r="CC112" s="881"/>
      <c r="CD112" s="881"/>
      <c r="CE112" s="881"/>
      <c r="CF112" s="939">
        <v>20</v>
      </c>
      <c r="CG112" s="940"/>
      <c r="CH112" s="940"/>
      <c r="CI112" s="940"/>
      <c r="CJ112" s="940"/>
      <c r="CK112" s="991"/>
      <c r="CL112" s="885"/>
      <c r="CM112" s="879" t="s">
        <v>380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367</v>
      </c>
      <c r="DH112" s="881"/>
      <c r="DI112" s="881"/>
      <c r="DJ112" s="881"/>
      <c r="DK112" s="881"/>
      <c r="DL112" s="881" t="s">
        <v>368</v>
      </c>
      <c r="DM112" s="881"/>
      <c r="DN112" s="881"/>
      <c r="DO112" s="881"/>
      <c r="DP112" s="881"/>
      <c r="DQ112" s="881" t="s">
        <v>368</v>
      </c>
      <c r="DR112" s="881"/>
      <c r="DS112" s="881"/>
      <c r="DT112" s="881"/>
      <c r="DU112" s="881"/>
      <c r="DV112" s="858" t="s">
        <v>367</v>
      </c>
      <c r="DW112" s="858"/>
      <c r="DX112" s="858"/>
      <c r="DY112" s="858"/>
      <c r="DZ112" s="859"/>
    </row>
    <row r="113" spans="1:130" s="226" customFormat="1" ht="26.25" customHeight="1" x14ac:dyDescent="0.15">
      <c r="A113" s="978"/>
      <c r="B113" s="979"/>
      <c r="C113" s="816" t="s">
        <v>381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82398</v>
      </c>
      <c r="AB113" s="983"/>
      <c r="AC113" s="983"/>
      <c r="AD113" s="983"/>
      <c r="AE113" s="984"/>
      <c r="AF113" s="985">
        <v>89150</v>
      </c>
      <c r="AG113" s="983"/>
      <c r="AH113" s="983"/>
      <c r="AI113" s="983"/>
      <c r="AJ113" s="984"/>
      <c r="AK113" s="985">
        <v>83474</v>
      </c>
      <c r="AL113" s="983"/>
      <c r="AM113" s="983"/>
      <c r="AN113" s="983"/>
      <c r="AO113" s="984"/>
      <c r="AP113" s="986">
        <v>3</v>
      </c>
      <c r="AQ113" s="987"/>
      <c r="AR113" s="987"/>
      <c r="AS113" s="987"/>
      <c r="AT113" s="988"/>
      <c r="AU113" s="996"/>
      <c r="AV113" s="997"/>
      <c r="AW113" s="997"/>
      <c r="AX113" s="997"/>
      <c r="AY113" s="997"/>
      <c r="AZ113" s="879" t="s">
        <v>382</v>
      </c>
      <c r="BA113" s="816"/>
      <c r="BB113" s="816"/>
      <c r="BC113" s="816"/>
      <c r="BD113" s="816"/>
      <c r="BE113" s="816"/>
      <c r="BF113" s="816"/>
      <c r="BG113" s="816"/>
      <c r="BH113" s="816"/>
      <c r="BI113" s="816"/>
      <c r="BJ113" s="816"/>
      <c r="BK113" s="816"/>
      <c r="BL113" s="816"/>
      <c r="BM113" s="816"/>
      <c r="BN113" s="816"/>
      <c r="BO113" s="816"/>
      <c r="BP113" s="817"/>
      <c r="BQ113" s="880">
        <v>741</v>
      </c>
      <c r="BR113" s="881"/>
      <c r="BS113" s="881"/>
      <c r="BT113" s="881"/>
      <c r="BU113" s="881"/>
      <c r="BV113" s="881" t="s">
        <v>369</v>
      </c>
      <c r="BW113" s="881"/>
      <c r="BX113" s="881"/>
      <c r="BY113" s="881"/>
      <c r="BZ113" s="881"/>
      <c r="CA113" s="881">
        <v>1992</v>
      </c>
      <c r="CB113" s="881"/>
      <c r="CC113" s="881"/>
      <c r="CD113" s="881"/>
      <c r="CE113" s="881"/>
      <c r="CF113" s="939">
        <v>0.1</v>
      </c>
      <c r="CG113" s="940"/>
      <c r="CH113" s="940"/>
      <c r="CI113" s="940"/>
      <c r="CJ113" s="940"/>
      <c r="CK113" s="991"/>
      <c r="CL113" s="885"/>
      <c r="CM113" s="879" t="s">
        <v>383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374</v>
      </c>
      <c r="DH113" s="844"/>
      <c r="DI113" s="844"/>
      <c r="DJ113" s="844"/>
      <c r="DK113" s="845"/>
      <c r="DL113" s="846" t="s">
        <v>374</v>
      </c>
      <c r="DM113" s="844"/>
      <c r="DN113" s="844"/>
      <c r="DO113" s="844"/>
      <c r="DP113" s="845"/>
      <c r="DQ113" s="846" t="s">
        <v>373</v>
      </c>
      <c r="DR113" s="844"/>
      <c r="DS113" s="844"/>
      <c r="DT113" s="844"/>
      <c r="DU113" s="845"/>
      <c r="DV113" s="888" t="s">
        <v>367</v>
      </c>
      <c r="DW113" s="889"/>
      <c r="DX113" s="889"/>
      <c r="DY113" s="889"/>
      <c r="DZ113" s="890"/>
    </row>
    <row r="114" spans="1:130" s="226" customFormat="1" ht="26.25" customHeight="1" x14ac:dyDescent="0.15">
      <c r="A114" s="978"/>
      <c r="B114" s="979"/>
      <c r="C114" s="816" t="s">
        <v>384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748</v>
      </c>
      <c r="AB114" s="844"/>
      <c r="AC114" s="844"/>
      <c r="AD114" s="844"/>
      <c r="AE114" s="845"/>
      <c r="AF114" s="846" t="s">
        <v>369</v>
      </c>
      <c r="AG114" s="844"/>
      <c r="AH114" s="844"/>
      <c r="AI114" s="844"/>
      <c r="AJ114" s="845"/>
      <c r="AK114" s="846" t="s">
        <v>368</v>
      </c>
      <c r="AL114" s="844"/>
      <c r="AM114" s="844"/>
      <c r="AN114" s="844"/>
      <c r="AO114" s="845"/>
      <c r="AP114" s="888" t="s">
        <v>367</v>
      </c>
      <c r="AQ114" s="889"/>
      <c r="AR114" s="889"/>
      <c r="AS114" s="889"/>
      <c r="AT114" s="890"/>
      <c r="AU114" s="996"/>
      <c r="AV114" s="997"/>
      <c r="AW114" s="997"/>
      <c r="AX114" s="997"/>
      <c r="AY114" s="997"/>
      <c r="AZ114" s="879" t="s">
        <v>385</v>
      </c>
      <c r="BA114" s="816"/>
      <c r="BB114" s="816"/>
      <c r="BC114" s="816"/>
      <c r="BD114" s="816"/>
      <c r="BE114" s="816"/>
      <c r="BF114" s="816"/>
      <c r="BG114" s="816"/>
      <c r="BH114" s="816"/>
      <c r="BI114" s="816"/>
      <c r="BJ114" s="816"/>
      <c r="BK114" s="816"/>
      <c r="BL114" s="816"/>
      <c r="BM114" s="816"/>
      <c r="BN114" s="816"/>
      <c r="BO114" s="816"/>
      <c r="BP114" s="817"/>
      <c r="BQ114" s="880">
        <v>344986</v>
      </c>
      <c r="BR114" s="881"/>
      <c r="BS114" s="881"/>
      <c r="BT114" s="881"/>
      <c r="BU114" s="881"/>
      <c r="BV114" s="881">
        <v>332800</v>
      </c>
      <c r="BW114" s="881"/>
      <c r="BX114" s="881"/>
      <c r="BY114" s="881"/>
      <c r="BZ114" s="881"/>
      <c r="CA114" s="881">
        <v>248989</v>
      </c>
      <c r="CB114" s="881"/>
      <c r="CC114" s="881"/>
      <c r="CD114" s="881"/>
      <c r="CE114" s="881"/>
      <c r="CF114" s="939">
        <v>9.1</v>
      </c>
      <c r="CG114" s="940"/>
      <c r="CH114" s="940"/>
      <c r="CI114" s="940"/>
      <c r="CJ114" s="940"/>
      <c r="CK114" s="991"/>
      <c r="CL114" s="885"/>
      <c r="CM114" s="879" t="s">
        <v>386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367</v>
      </c>
      <c r="DH114" s="844"/>
      <c r="DI114" s="844"/>
      <c r="DJ114" s="844"/>
      <c r="DK114" s="845"/>
      <c r="DL114" s="846" t="s">
        <v>373</v>
      </c>
      <c r="DM114" s="844"/>
      <c r="DN114" s="844"/>
      <c r="DO114" s="844"/>
      <c r="DP114" s="845"/>
      <c r="DQ114" s="846" t="s">
        <v>367</v>
      </c>
      <c r="DR114" s="844"/>
      <c r="DS114" s="844"/>
      <c r="DT114" s="844"/>
      <c r="DU114" s="845"/>
      <c r="DV114" s="888" t="s">
        <v>367</v>
      </c>
      <c r="DW114" s="889"/>
      <c r="DX114" s="889"/>
      <c r="DY114" s="889"/>
      <c r="DZ114" s="890"/>
    </row>
    <row r="115" spans="1:130" s="226" customFormat="1" ht="26.25" customHeight="1" x14ac:dyDescent="0.15">
      <c r="A115" s="978"/>
      <c r="B115" s="979"/>
      <c r="C115" s="816" t="s">
        <v>387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367</v>
      </c>
      <c r="AB115" s="983"/>
      <c r="AC115" s="983"/>
      <c r="AD115" s="983"/>
      <c r="AE115" s="984"/>
      <c r="AF115" s="985" t="s">
        <v>369</v>
      </c>
      <c r="AG115" s="983"/>
      <c r="AH115" s="983"/>
      <c r="AI115" s="983"/>
      <c r="AJ115" s="984"/>
      <c r="AK115" s="985" t="s">
        <v>388</v>
      </c>
      <c r="AL115" s="983"/>
      <c r="AM115" s="983"/>
      <c r="AN115" s="983"/>
      <c r="AO115" s="984"/>
      <c r="AP115" s="986" t="s">
        <v>369</v>
      </c>
      <c r="AQ115" s="987"/>
      <c r="AR115" s="987"/>
      <c r="AS115" s="987"/>
      <c r="AT115" s="988"/>
      <c r="AU115" s="996"/>
      <c r="AV115" s="997"/>
      <c r="AW115" s="997"/>
      <c r="AX115" s="997"/>
      <c r="AY115" s="997"/>
      <c r="AZ115" s="879" t="s">
        <v>389</v>
      </c>
      <c r="BA115" s="816"/>
      <c r="BB115" s="816"/>
      <c r="BC115" s="816"/>
      <c r="BD115" s="816"/>
      <c r="BE115" s="816"/>
      <c r="BF115" s="816"/>
      <c r="BG115" s="816"/>
      <c r="BH115" s="816"/>
      <c r="BI115" s="816"/>
      <c r="BJ115" s="816"/>
      <c r="BK115" s="816"/>
      <c r="BL115" s="816"/>
      <c r="BM115" s="816"/>
      <c r="BN115" s="816"/>
      <c r="BO115" s="816"/>
      <c r="BP115" s="817"/>
      <c r="BQ115" s="880" t="s">
        <v>368</v>
      </c>
      <c r="BR115" s="881"/>
      <c r="BS115" s="881"/>
      <c r="BT115" s="881"/>
      <c r="BU115" s="881"/>
      <c r="BV115" s="881" t="s">
        <v>369</v>
      </c>
      <c r="BW115" s="881"/>
      <c r="BX115" s="881"/>
      <c r="BY115" s="881"/>
      <c r="BZ115" s="881"/>
      <c r="CA115" s="881" t="s">
        <v>373</v>
      </c>
      <c r="CB115" s="881"/>
      <c r="CC115" s="881"/>
      <c r="CD115" s="881"/>
      <c r="CE115" s="881"/>
      <c r="CF115" s="939" t="s">
        <v>367</v>
      </c>
      <c r="CG115" s="940"/>
      <c r="CH115" s="940"/>
      <c r="CI115" s="940"/>
      <c r="CJ115" s="940"/>
      <c r="CK115" s="991"/>
      <c r="CL115" s="885"/>
      <c r="CM115" s="879" t="s">
        <v>390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368</v>
      </c>
      <c r="DH115" s="844"/>
      <c r="DI115" s="844"/>
      <c r="DJ115" s="844"/>
      <c r="DK115" s="845"/>
      <c r="DL115" s="846" t="s">
        <v>367</v>
      </c>
      <c r="DM115" s="844"/>
      <c r="DN115" s="844"/>
      <c r="DO115" s="844"/>
      <c r="DP115" s="845"/>
      <c r="DQ115" s="846" t="s">
        <v>391</v>
      </c>
      <c r="DR115" s="844"/>
      <c r="DS115" s="844"/>
      <c r="DT115" s="844"/>
      <c r="DU115" s="845"/>
      <c r="DV115" s="888" t="s">
        <v>373</v>
      </c>
      <c r="DW115" s="889"/>
      <c r="DX115" s="889"/>
      <c r="DY115" s="889"/>
      <c r="DZ115" s="890"/>
    </row>
    <row r="116" spans="1:130" s="226" customFormat="1" ht="26.25" customHeight="1" x14ac:dyDescent="0.15">
      <c r="A116" s="980"/>
      <c r="B116" s="981"/>
      <c r="C116" s="903" t="s">
        <v>392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367</v>
      </c>
      <c r="AB116" s="844"/>
      <c r="AC116" s="844"/>
      <c r="AD116" s="844"/>
      <c r="AE116" s="845"/>
      <c r="AF116" s="846" t="s">
        <v>369</v>
      </c>
      <c r="AG116" s="844"/>
      <c r="AH116" s="844"/>
      <c r="AI116" s="844"/>
      <c r="AJ116" s="845"/>
      <c r="AK116" s="846" t="s">
        <v>367</v>
      </c>
      <c r="AL116" s="844"/>
      <c r="AM116" s="844"/>
      <c r="AN116" s="844"/>
      <c r="AO116" s="845"/>
      <c r="AP116" s="888" t="s">
        <v>367</v>
      </c>
      <c r="AQ116" s="889"/>
      <c r="AR116" s="889"/>
      <c r="AS116" s="889"/>
      <c r="AT116" s="890"/>
      <c r="AU116" s="996"/>
      <c r="AV116" s="997"/>
      <c r="AW116" s="997"/>
      <c r="AX116" s="997"/>
      <c r="AY116" s="997"/>
      <c r="AZ116" s="973" t="s">
        <v>393</v>
      </c>
      <c r="BA116" s="974"/>
      <c r="BB116" s="974"/>
      <c r="BC116" s="974"/>
      <c r="BD116" s="974"/>
      <c r="BE116" s="974"/>
      <c r="BF116" s="974"/>
      <c r="BG116" s="974"/>
      <c r="BH116" s="974"/>
      <c r="BI116" s="974"/>
      <c r="BJ116" s="974"/>
      <c r="BK116" s="974"/>
      <c r="BL116" s="974"/>
      <c r="BM116" s="974"/>
      <c r="BN116" s="974"/>
      <c r="BO116" s="974"/>
      <c r="BP116" s="975"/>
      <c r="BQ116" s="880" t="s">
        <v>367</v>
      </c>
      <c r="BR116" s="881"/>
      <c r="BS116" s="881"/>
      <c r="BT116" s="881"/>
      <c r="BU116" s="881"/>
      <c r="BV116" s="881" t="s">
        <v>367</v>
      </c>
      <c r="BW116" s="881"/>
      <c r="BX116" s="881"/>
      <c r="BY116" s="881"/>
      <c r="BZ116" s="881"/>
      <c r="CA116" s="881" t="s">
        <v>394</v>
      </c>
      <c r="CB116" s="881"/>
      <c r="CC116" s="881"/>
      <c r="CD116" s="881"/>
      <c r="CE116" s="881"/>
      <c r="CF116" s="939" t="s">
        <v>367</v>
      </c>
      <c r="CG116" s="940"/>
      <c r="CH116" s="940"/>
      <c r="CI116" s="940"/>
      <c r="CJ116" s="940"/>
      <c r="CK116" s="991"/>
      <c r="CL116" s="885"/>
      <c r="CM116" s="879" t="s">
        <v>395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367</v>
      </c>
      <c r="DH116" s="844"/>
      <c r="DI116" s="844"/>
      <c r="DJ116" s="844"/>
      <c r="DK116" s="845"/>
      <c r="DL116" s="846" t="s">
        <v>367</v>
      </c>
      <c r="DM116" s="844"/>
      <c r="DN116" s="844"/>
      <c r="DO116" s="844"/>
      <c r="DP116" s="845"/>
      <c r="DQ116" s="846" t="s">
        <v>368</v>
      </c>
      <c r="DR116" s="844"/>
      <c r="DS116" s="844"/>
      <c r="DT116" s="844"/>
      <c r="DU116" s="845"/>
      <c r="DV116" s="888" t="s">
        <v>367</v>
      </c>
      <c r="DW116" s="889"/>
      <c r="DX116" s="889"/>
      <c r="DY116" s="889"/>
      <c r="DZ116" s="890"/>
    </row>
    <row r="117" spans="1:130" s="226" customFormat="1" ht="26.25" customHeight="1" x14ac:dyDescent="0.15">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396</v>
      </c>
      <c r="Z117" s="961"/>
      <c r="AA117" s="966">
        <v>510894</v>
      </c>
      <c r="AB117" s="967"/>
      <c r="AC117" s="967"/>
      <c r="AD117" s="967"/>
      <c r="AE117" s="968"/>
      <c r="AF117" s="969">
        <v>552201</v>
      </c>
      <c r="AG117" s="967"/>
      <c r="AH117" s="967"/>
      <c r="AI117" s="967"/>
      <c r="AJ117" s="968"/>
      <c r="AK117" s="969">
        <v>589412</v>
      </c>
      <c r="AL117" s="967"/>
      <c r="AM117" s="967"/>
      <c r="AN117" s="967"/>
      <c r="AO117" s="968"/>
      <c r="AP117" s="970"/>
      <c r="AQ117" s="971"/>
      <c r="AR117" s="971"/>
      <c r="AS117" s="971"/>
      <c r="AT117" s="972"/>
      <c r="AU117" s="996"/>
      <c r="AV117" s="997"/>
      <c r="AW117" s="997"/>
      <c r="AX117" s="997"/>
      <c r="AY117" s="997"/>
      <c r="AZ117" s="927" t="s">
        <v>397</v>
      </c>
      <c r="BA117" s="928"/>
      <c r="BB117" s="928"/>
      <c r="BC117" s="928"/>
      <c r="BD117" s="928"/>
      <c r="BE117" s="928"/>
      <c r="BF117" s="928"/>
      <c r="BG117" s="928"/>
      <c r="BH117" s="928"/>
      <c r="BI117" s="928"/>
      <c r="BJ117" s="928"/>
      <c r="BK117" s="928"/>
      <c r="BL117" s="928"/>
      <c r="BM117" s="928"/>
      <c r="BN117" s="928"/>
      <c r="BO117" s="928"/>
      <c r="BP117" s="929"/>
      <c r="BQ117" s="880" t="s">
        <v>398</v>
      </c>
      <c r="BR117" s="881"/>
      <c r="BS117" s="881"/>
      <c r="BT117" s="881"/>
      <c r="BU117" s="881"/>
      <c r="BV117" s="881" t="s">
        <v>369</v>
      </c>
      <c r="BW117" s="881"/>
      <c r="BX117" s="881"/>
      <c r="BY117" s="881"/>
      <c r="BZ117" s="881"/>
      <c r="CA117" s="881" t="s">
        <v>391</v>
      </c>
      <c r="CB117" s="881"/>
      <c r="CC117" s="881"/>
      <c r="CD117" s="881"/>
      <c r="CE117" s="881"/>
      <c r="CF117" s="939" t="s">
        <v>369</v>
      </c>
      <c r="CG117" s="940"/>
      <c r="CH117" s="940"/>
      <c r="CI117" s="940"/>
      <c r="CJ117" s="940"/>
      <c r="CK117" s="991"/>
      <c r="CL117" s="885"/>
      <c r="CM117" s="879" t="s">
        <v>399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369</v>
      </c>
      <c r="DH117" s="844"/>
      <c r="DI117" s="844"/>
      <c r="DJ117" s="844"/>
      <c r="DK117" s="845"/>
      <c r="DL117" s="846" t="s">
        <v>373</v>
      </c>
      <c r="DM117" s="844"/>
      <c r="DN117" s="844"/>
      <c r="DO117" s="844"/>
      <c r="DP117" s="845"/>
      <c r="DQ117" s="846" t="s">
        <v>369</v>
      </c>
      <c r="DR117" s="844"/>
      <c r="DS117" s="844"/>
      <c r="DT117" s="844"/>
      <c r="DU117" s="845"/>
      <c r="DV117" s="888" t="s">
        <v>367</v>
      </c>
      <c r="DW117" s="889"/>
      <c r="DX117" s="889"/>
      <c r="DY117" s="889"/>
      <c r="DZ117" s="890"/>
    </row>
    <row r="118" spans="1:130" s="226" customFormat="1" ht="26.25" customHeight="1" x14ac:dyDescent="0.15">
      <c r="A118" s="959" t="s">
        <v>362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359</v>
      </c>
      <c r="AB118" s="960"/>
      <c r="AC118" s="960"/>
      <c r="AD118" s="960"/>
      <c r="AE118" s="961"/>
      <c r="AF118" s="962" t="s">
        <v>360</v>
      </c>
      <c r="AG118" s="960"/>
      <c r="AH118" s="960"/>
      <c r="AI118" s="960"/>
      <c r="AJ118" s="961"/>
      <c r="AK118" s="962" t="s">
        <v>265</v>
      </c>
      <c r="AL118" s="960"/>
      <c r="AM118" s="960"/>
      <c r="AN118" s="960"/>
      <c r="AO118" s="961"/>
      <c r="AP118" s="963" t="s">
        <v>361</v>
      </c>
      <c r="AQ118" s="964"/>
      <c r="AR118" s="964"/>
      <c r="AS118" s="964"/>
      <c r="AT118" s="965"/>
      <c r="AU118" s="996"/>
      <c r="AV118" s="997"/>
      <c r="AW118" s="997"/>
      <c r="AX118" s="997"/>
      <c r="AY118" s="997"/>
      <c r="AZ118" s="902" t="s">
        <v>400</v>
      </c>
      <c r="BA118" s="903"/>
      <c r="BB118" s="903"/>
      <c r="BC118" s="903"/>
      <c r="BD118" s="903"/>
      <c r="BE118" s="903"/>
      <c r="BF118" s="903"/>
      <c r="BG118" s="903"/>
      <c r="BH118" s="903"/>
      <c r="BI118" s="903"/>
      <c r="BJ118" s="903"/>
      <c r="BK118" s="903"/>
      <c r="BL118" s="903"/>
      <c r="BM118" s="903"/>
      <c r="BN118" s="903"/>
      <c r="BO118" s="903"/>
      <c r="BP118" s="904"/>
      <c r="BQ118" s="943" t="s">
        <v>373</v>
      </c>
      <c r="BR118" s="909"/>
      <c r="BS118" s="909"/>
      <c r="BT118" s="909"/>
      <c r="BU118" s="909"/>
      <c r="BV118" s="909" t="s">
        <v>373</v>
      </c>
      <c r="BW118" s="909"/>
      <c r="BX118" s="909"/>
      <c r="BY118" s="909"/>
      <c r="BZ118" s="909"/>
      <c r="CA118" s="909" t="s">
        <v>373</v>
      </c>
      <c r="CB118" s="909"/>
      <c r="CC118" s="909"/>
      <c r="CD118" s="909"/>
      <c r="CE118" s="909"/>
      <c r="CF118" s="939" t="s">
        <v>373</v>
      </c>
      <c r="CG118" s="940"/>
      <c r="CH118" s="940"/>
      <c r="CI118" s="940"/>
      <c r="CJ118" s="940"/>
      <c r="CK118" s="991"/>
      <c r="CL118" s="885"/>
      <c r="CM118" s="879" t="s">
        <v>401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367</v>
      </c>
      <c r="DH118" s="844"/>
      <c r="DI118" s="844"/>
      <c r="DJ118" s="844"/>
      <c r="DK118" s="845"/>
      <c r="DL118" s="846" t="s">
        <v>402</v>
      </c>
      <c r="DM118" s="844"/>
      <c r="DN118" s="844"/>
      <c r="DO118" s="844"/>
      <c r="DP118" s="845"/>
      <c r="DQ118" s="846" t="s">
        <v>369</v>
      </c>
      <c r="DR118" s="844"/>
      <c r="DS118" s="844"/>
      <c r="DT118" s="844"/>
      <c r="DU118" s="845"/>
      <c r="DV118" s="888" t="s">
        <v>391</v>
      </c>
      <c r="DW118" s="889"/>
      <c r="DX118" s="889"/>
      <c r="DY118" s="889"/>
      <c r="DZ118" s="890"/>
    </row>
    <row r="119" spans="1:130" s="226" customFormat="1" ht="26.25" customHeight="1" x14ac:dyDescent="0.15">
      <c r="A119" s="882" t="s">
        <v>365</v>
      </c>
      <c r="B119" s="883"/>
      <c r="C119" s="924" t="s">
        <v>366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367</v>
      </c>
      <c r="AB119" s="953"/>
      <c r="AC119" s="953"/>
      <c r="AD119" s="953"/>
      <c r="AE119" s="954"/>
      <c r="AF119" s="955" t="s">
        <v>369</v>
      </c>
      <c r="AG119" s="953"/>
      <c r="AH119" s="953"/>
      <c r="AI119" s="953"/>
      <c r="AJ119" s="954"/>
      <c r="AK119" s="955" t="s">
        <v>368</v>
      </c>
      <c r="AL119" s="953"/>
      <c r="AM119" s="953"/>
      <c r="AN119" s="953"/>
      <c r="AO119" s="954"/>
      <c r="AP119" s="956" t="s">
        <v>373</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403</v>
      </c>
      <c r="BP119" s="942"/>
      <c r="BQ119" s="943">
        <v>4581489</v>
      </c>
      <c r="BR119" s="909"/>
      <c r="BS119" s="909"/>
      <c r="BT119" s="909"/>
      <c r="BU119" s="909"/>
      <c r="BV119" s="909">
        <v>4355643</v>
      </c>
      <c r="BW119" s="909"/>
      <c r="BX119" s="909"/>
      <c r="BY119" s="909"/>
      <c r="BZ119" s="909"/>
      <c r="CA119" s="909">
        <v>3916213</v>
      </c>
      <c r="CB119" s="909"/>
      <c r="CC119" s="909"/>
      <c r="CD119" s="909"/>
      <c r="CE119" s="909"/>
      <c r="CF119" s="812"/>
      <c r="CG119" s="813"/>
      <c r="CH119" s="813"/>
      <c r="CI119" s="813"/>
      <c r="CJ119" s="898"/>
      <c r="CK119" s="992"/>
      <c r="CL119" s="887"/>
      <c r="CM119" s="902" t="s">
        <v>404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367</v>
      </c>
      <c r="DH119" s="828"/>
      <c r="DI119" s="828"/>
      <c r="DJ119" s="828"/>
      <c r="DK119" s="829"/>
      <c r="DL119" s="830" t="s">
        <v>373</v>
      </c>
      <c r="DM119" s="828"/>
      <c r="DN119" s="828"/>
      <c r="DO119" s="828"/>
      <c r="DP119" s="829"/>
      <c r="DQ119" s="830" t="s">
        <v>367</v>
      </c>
      <c r="DR119" s="828"/>
      <c r="DS119" s="828"/>
      <c r="DT119" s="828"/>
      <c r="DU119" s="829"/>
      <c r="DV119" s="912" t="s">
        <v>373</v>
      </c>
      <c r="DW119" s="913"/>
      <c r="DX119" s="913"/>
      <c r="DY119" s="913"/>
      <c r="DZ119" s="914"/>
    </row>
    <row r="120" spans="1:130" s="226" customFormat="1" ht="26.25" customHeight="1" x14ac:dyDescent="0.15">
      <c r="A120" s="884"/>
      <c r="B120" s="885"/>
      <c r="C120" s="879" t="s">
        <v>375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374</v>
      </c>
      <c r="AB120" s="844"/>
      <c r="AC120" s="844"/>
      <c r="AD120" s="844"/>
      <c r="AE120" s="845"/>
      <c r="AF120" s="846" t="s">
        <v>398</v>
      </c>
      <c r="AG120" s="844"/>
      <c r="AH120" s="844"/>
      <c r="AI120" s="844"/>
      <c r="AJ120" s="845"/>
      <c r="AK120" s="846" t="s">
        <v>374</v>
      </c>
      <c r="AL120" s="844"/>
      <c r="AM120" s="844"/>
      <c r="AN120" s="844"/>
      <c r="AO120" s="845"/>
      <c r="AP120" s="888" t="s">
        <v>373</v>
      </c>
      <c r="AQ120" s="889"/>
      <c r="AR120" s="889"/>
      <c r="AS120" s="889"/>
      <c r="AT120" s="890"/>
      <c r="AU120" s="944" t="s">
        <v>405</v>
      </c>
      <c r="AV120" s="945"/>
      <c r="AW120" s="945"/>
      <c r="AX120" s="945"/>
      <c r="AY120" s="946"/>
      <c r="AZ120" s="924" t="s">
        <v>406</v>
      </c>
      <c r="BA120" s="872"/>
      <c r="BB120" s="872"/>
      <c r="BC120" s="872"/>
      <c r="BD120" s="872"/>
      <c r="BE120" s="872"/>
      <c r="BF120" s="872"/>
      <c r="BG120" s="872"/>
      <c r="BH120" s="872"/>
      <c r="BI120" s="872"/>
      <c r="BJ120" s="872"/>
      <c r="BK120" s="872"/>
      <c r="BL120" s="872"/>
      <c r="BM120" s="872"/>
      <c r="BN120" s="872"/>
      <c r="BO120" s="872"/>
      <c r="BP120" s="873"/>
      <c r="BQ120" s="925">
        <v>9328377</v>
      </c>
      <c r="BR120" s="906"/>
      <c r="BS120" s="906"/>
      <c r="BT120" s="906"/>
      <c r="BU120" s="906"/>
      <c r="BV120" s="906">
        <v>9829116</v>
      </c>
      <c r="BW120" s="906"/>
      <c r="BX120" s="906"/>
      <c r="BY120" s="906"/>
      <c r="BZ120" s="906"/>
      <c r="CA120" s="906">
        <v>14664667</v>
      </c>
      <c r="CB120" s="906"/>
      <c r="CC120" s="906"/>
      <c r="CD120" s="906"/>
      <c r="CE120" s="906"/>
      <c r="CF120" s="930">
        <v>534.5</v>
      </c>
      <c r="CG120" s="931"/>
      <c r="CH120" s="931"/>
      <c r="CI120" s="931"/>
      <c r="CJ120" s="931"/>
      <c r="CK120" s="932" t="s">
        <v>407</v>
      </c>
      <c r="CL120" s="916"/>
      <c r="CM120" s="916"/>
      <c r="CN120" s="916"/>
      <c r="CO120" s="917"/>
      <c r="CP120" s="936" t="s">
        <v>408</v>
      </c>
      <c r="CQ120" s="937"/>
      <c r="CR120" s="937"/>
      <c r="CS120" s="937"/>
      <c r="CT120" s="937"/>
      <c r="CU120" s="937"/>
      <c r="CV120" s="937"/>
      <c r="CW120" s="937"/>
      <c r="CX120" s="937"/>
      <c r="CY120" s="937"/>
      <c r="CZ120" s="937"/>
      <c r="DA120" s="937"/>
      <c r="DB120" s="937"/>
      <c r="DC120" s="937"/>
      <c r="DD120" s="937"/>
      <c r="DE120" s="937"/>
      <c r="DF120" s="938"/>
      <c r="DG120" s="925">
        <v>543203</v>
      </c>
      <c r="DH120" s="906"/>
      <c r="DI120" s="906"/>
      <c r="DJ120" s="906"/>
      <c r="DK120" s="906"/>
      <c r="DL120" s="906">
        <v>490005</v>
      </c>
      <c r="DM120" s="906"/>
      <c r="DN120" s="906"/>
      <c r="DO120" s="906"/>
      <c r="DP120" s="906"/>
      <c r="DQ120" s="906">
        <v>448269</v>
      </c>
      <c r="DR120" s="906"/>
      <c r="DS120" s="906"/>
      <c r="DT120" s="906"/>
      <c r="DU120" s="906"/>
      <c r="DV120" s="907">
        <v>16.3</v>
      </c>
      <c r="DW120" s="907"/>
      <c r="DX120" s="907"/>
      <c r="DY120" s="907"/>
      <c r="DZ120" s="908"/>
    </row>
    <row r="121" spans="1:130" s="226" customFormat="1" ht="26.25" customHeight="1" x14ac:dyDescent="0.15">
      <c r="A121" s="884"/>
      <c r="B121" s="885"/>
      <c r="C121" s="927" t="s">
        <v>409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369</v>
      </c>
      <c r="AB121" s="844"/>
      <c r="AC121" s="844"/>
      <c r="AD121" s="844"/>
      <c r="AE121" s="845"/>
      <c r="AF121" s="846" t="s">
        <v>398</v>
      </c>
      <c r="AG121" s="844"/>
      <c r="AH121" s="844"/>
      <c r="AI121" s="844"/>
      <c r="AJ121" s="845"/>
      <c r="AK121" s="846" t="s">
        <v>373</v>
      </c>
      <c r="AL121" s="844"/>
      <c r="AM121" s="844"/>
      <c r="AN121" s="844"/>
      <c r="AO121" s="845"/>
      <c r="AP121" s="888" t="s">
        <v>373</v>
      </c>
      <c r="AQ121" s="889"/>
      <c r="AR121" s="889"/>
      <c r="AS121" s="889"/>
      <c r="AT121" s="890"/>
      <c r="AU121" s="947"/>
      <c r="AV121" s="948"/>
      <c r="AW121" s="948"/>
      <c r="AX121" s="948"/>
      <c r="AY121" s="949"/>
      <c r="AZ121" s="879" t="s">
        <v>410</v>
      </c>
      <c r="BA121" s="816"/>
      <c r="BB121" s="816"/>
      <c r="BC121" s="816"/>
      <c r="BD121" s="816"/>
      <c r="BE121" s="816"/>
      <c r="BF121" s="816"/>
      <c r="BG121" s="816"/>
      <c r="BH121" s="816"/>
      <c r="BI121" s="816"/>
      <c r="BJ121" s="816"/>
      <c r="BK121" s="816"/>
      <c r="BL121" s="816"/>
      <c r="BM121" s="816"/>
      <c r="BN121" s="816"/>
      <c r="BO121" s="816"/>
      <c r="BP121" s="817"/>
      <c r="BQ121" s="880" t="s">
        <v>373</v>
      </c>
      <c r="BR121" s="881"/>
      <c r="BS121" s="881"/>
      <c r="BT121" s="881"/>
      <c r="BU121" s="881"/>
      <c r="BV121" s="881" t="s">
        <v>394</v>
      </c>
      <c r="BW121" s="881"/>
      <c r="BX121" s="881"/>
      <c r="BY121" s="881"/>
      <c r="BZ121" s="881"/>
      <c r="CA121" s="881" t="s">
        <v>411</v>
      </c>
      <c r="CB121" s="881"/>
      <c r="CC121" s="881"/>
      <c r="CD121" s="881"/>
      <c r="CE121" s="881"/>
      <c r="CF121" s="939" t="s">
        <v>373</v>
      </c>
      <c r="CG121" s="940"/>
      <c r="CH121" s="940"/>
      <c r="CI121" s="940"/>
      <c r="CJ121" s="940"/>
      <c r="CK121" s="933"/>
      <c r="CL121" s="919"/>
      <c r="CM121" s="919"/>
      <c r="CN121" s="919"/>
      <c r="CO121" s="920"/>
      <c r="CP121" s="899" t="s">
        <v>412</v>
      </c>
      <c r="CQ121" s="900"/>
      <c r="CR121" s="900"/>
      <c r="CS121" s="900"/>
      <c r="CT121" s="900"/>
      <c r="CU121" s="900"/>
      <c r="CV121" s="900"/>
      <c r="CW121" s="900"/>
      <c r="CX121" s="900"/>
      <c r="CY121" s="900"/>
      <c r="CZ121" s="900"/>
      <c r="DA121" s="900"/>
      <c r="DB121" s="900"/>
      <c r="DC121" s="900"/>
      <c r="DD121" s="900"/>
      <c r="DE121" s="900"/>
      <c r="DF121" s="901"/>
      <c r="DG121" s="880">
        <v>137076</v>
      </c>
      <c r="DH121" s="881"/>
      <c r="DI121" s="881"/>
      <c r="DJ121" s="881"/>
      <c r="DK121" s="881"/>
      <c r="DL121" s="881">
        <v>117709</v>
      </c>
      <c r="DM121" s="881"/>
      <c r="DN121" s="881"/>
      <c r="DO121" s="881"/>
      <c r="DP121" s="881"/>
      <c r="DQ121" s="881">
        <v>101359</v>
      </c>
      <c r="DR121" s="881"/>
      <c r="DS121" s="881"/>
      <c r="DT121" s="881"/>
      <c r="DU121" s="881"/>
      <c r="DV121" s="858">
        <v>3.7</v>
      </c>
      <c r="DW121" s="858"/>
      <c r="DX121" s="858"/>
      <c r="DY121" s="858"/>
      <c r="DZ121" s="859"/>
    </row>
    <row r="122" spans="1:130" s="226" customFormat="1" ht="26.25" customHeight="1" x14ac:dyDescent="0.15">
      <c r="A122" s="884"/>
      <c r="B122" s="885"/>
      <c r="C122" s="879" t="s">
        <v>386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369</v>
      </c>
      <c r="AB122" s="844"/>
      <c r="AC122" s="844"/>
      <c r="AD122" s="844"/>
      <c r="AE122" s="845"/>
      <c r="AF122" s="846" t="s">
        <v>369</v>
      </c>
      <c r="AG122" s="844"/>
      <c r="AH122" s="844"/>
      <c r="AI122" s="844"/>
      <c r="AJ122" s="845"/>
      <c r="AK122" s="846" t="s">
        <v>369</v>
      </c>
      <c r="AL122" s="844"/>
      <c r="AM122" s="844"/>
      <c r="AN122" s="844"/>
      <c r="AO122" s="845"/>
      <c r="AP122" s="888" t="s">
        <v>367</v>
      </c>
      <c r="AQ122" s="889"/>
      <c r="AR122" s="889"/>
      <c r="AS122" s="889"/>
      <c r="AT122" s="890"/>
      <c r="AU122" s="947"/>
      <c r="AV122" s="948"/>
      <c r="AW122" s="948"/>
      <c r="AX122" s="948"/>
      <c r="AY122" s="949"/>
      <c r="AZ122" s="902" t="s">
        <v>413</v>
      </c>
      <c r="BA122" s="903"/>
      <c r="BB122" s="903"/>
      <c r="BC122" s="903"/>
      <c r="BD122" s="903"/>
      <c r="BE122" s="903"/>
      <c r="BF122" s="903"/>
      <c r="BG122" s="903"/>
      <c r="BH122" s="903"/>
      <c r="BI122" s="903"/>
      <c r="BJ122" s="903"/>
      <c r="BK122" s="903"/>
      <c r="BL122" s="903"/>
      <c r="BM122" s="903"/>
      <c r="BN122" s="903"/>
      <c r="BO122" s="903"/>
      <c r="BP122" s="904"/>
      <c r="BQ122" s="943">
        <v>3032523</v>
      </c>
      <c r="BR122" s="909"/>
      <c r="BS122" s="909"/>
      <c r="BT122" s="909"/>
      <c r="BU122" s="909"/>
      <c r="BV122" s="909">
        <v>2911274</v>
      </c>
      <c r="BW122" s="909"/>
      <c r="BX122" s="909"/>
      <c r="BY122" s="909"/>
      <c r="BZ122" s="909"/>
      <c r="CA122" s="909">
        <v>1766455</v>
      </c>
      <c r="CB122" s="909"/>
      <c r="CC122" s="909"/>
      <c r="CD122" s="909"/>
      <c r="CE122" s="909"/>
      <c r="CF122" s="910">
        <v>64.400000000000006</v>
      </c>
      <c r="CG122" s="911"/>
      <c r="CH122" s="911"/>
      <c r="CI122" s="911"/>
      <c r="CJ122" s="911"/>
      <c r="CK122" s="933"/>
      <c r="CL122" s="919"/>
      <c r="CM122" s="919"/>
      <c r="CN122" s="919"/>
      <c r="CO122" s="920"/>
      <c r="CP122" s="899" t="s">
        <v>414</v>
      </c>
      <c r="CQ122" s="900"/>
      <c r="CR122" s="900"/>
      <c r="CS122" s="900"/>
      <c r="CT122" s="900"/>
      <c r="CU122" s="900"/>
      <c r="CV122" s="900"/>
      <c r="CW122" s="900"/>
      <c r="CX122" s="900"/>
      <c r="CY122" s="900"/>
      <c r="CZ122" s="900"/>
      <c r="DA122" s="900"/>
      <c r="DB122" s="900"/>
      <c r="DC122" s="900"/>
      <c r="DD122" s="900"/>
      <c r="DE122" s="900"/>
      <c r="DF122" s="901"/>
      <c r="DG122" s="880" t="s">
        <v>373</v>
      </c>
      <c r="DH122" s="881"/>
      <c r="DI122" s="881"/>
      <c r="DJ122" s="881"/>
      <c r="DK122" s="881"/>
      <c r="DL122" s="881" t="s">
        <v>373</v>
      </c>
      <c r="DM122" s="881"/>
      <c r="DN122" s="881"/>
      <c r="DO122" s="881"/>
      <c r="DP122" s="881"/>
      <c r="DQ122" s="881" t="s">
        <v>373</v>
      </c>
      <c r="DR122" s="881"/>
      <c r="DS122" s="881"/>
      <c r="DT122" s="881"/>
      <c r="DU122" s="881"/>
      <c r="DV122" s="858" t="s">
        <v>369</v>
      </c>
      <c r="DW122" s="858"/>
      <c r="DX122" s="858"/>
      <c r="DY122" s="858"/>
      <c r="DZ122" s="859"/>
    </row>
    <row r="123" spans="1:130" s="226" customFormat="1" ht="26.25" customHeight="1" x14ac:dyDescent="0.15">
      <c r="A123" s="884"/>
      <c r="B123" s="885"/>
      <c r="C123" s="879" t="s">
        <v>395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369</v>
      </c>
      <c r="AB123" s="844"/>
      <c r="AC123" s="844"/>
      <c r="AD123" s="844"/>
      <c r="AE123" s="845"/>
      <c r="AF123" s="846" t="s">
        <v>398</v>
      </c>
      <c r="AG123" s="844"/>
      <c r="AH123" s="844"/>
      <c r="AI123" s="844"/>
      <c r="AJ123" s="845"/>
      <c r="AK123" s="846" t="s">
        <v>373</v>
      </c>
      <c r="AL123" s="844"/>
      <c r="AM123" s="844"/>
      <c r="AN123" s="844"/>
      <c r="AO123" s="845"/>
      <c r="AP123" s="888" t="s">
        <v>373</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415</v>
      </c>
      <c r="BP123" s="942"/>
      <c r="BQ123" s="896">
        <v>12360900</v>
      </c>
      <c r="BR123" s="897"/>
      <c r="BS123" s="897"/>
      <c r="BT123" s="897"/>
      <c r="BU123" s="897"/>
      <c r="BV123" s="897">
        <v>12740390</v>
      </c>
      <c r="BW123" s="897"/>
      <c r="BX123" s="897"/>
      <c r="BY123" s="897"/>
      <c r="BZ123" s="897"/>
      <c r="CA123" s="897">
        <v>16431122</v>
      </c>
      <c r="CB123" s="897"/>
      <c r="CC123" s="897"/>
      <c r="CD123" s="897"/>
      <c r="CE123" s="897"/>
      <c r="CF123" s="812"/>
      <c r="CG123" s="813"/>
      <c r="CH123" s="813"/>
      <c r="CI123" s="813"/>
      <c r="CJ123" s="898"/>
      <c r="CK123" s="933"/>
      <c r="CL123" s="919"/>
      <c r="CM123" s="919"/>
      <c r="CN123" s="919"/>
      <c r="CO123" s="920"/>
      <c r="CP123" s="899" t="s">
        <v>416</v>
      </c>
      <c r="CQ123" s="900"/>
      <c r="CR123" s="900"/>
      <c r="CS123" s="900"/>
      <c r="CT123" s="900"/>
      <c r="CU123" s="900"/>
      <c r="CV123" s="900"/>
      <c r="CW123" s="900"/>
      <c r="CX123" s="900"/>
      <c r="CY123" s="900"/>
      <c r="CZ123" s="900"/>
      <c r="DA123" s="900"/>
      <c r="DB123" s="900"/>
      <c r="DC123" s="900"/>
      <c r="DD123" s="900"/>
      <c r="DE123" s="900"/>
      <c r="DF123" s="901"/>
      <c r="DG123" s="843" t="s">
        <v>374</v>
      </c>
      <c r="DH123" s="844"/>
      <c r="DI123" s="844"/>
      <c r="DJ123" s="844"/>
      <c r="DK123" s="845"/>
      <c r="DL123" s="846" t="s">
        <v>373</v>
      </c>
      <c r="DM123" s="844"/>
      <c r="DN123" s="844"/>
      <c r="DO123" s="844"/>
      <c r="DP123" s="845"/>
      <c r="DQ123" s="846" t="s">
        <v>374</v>
      </c>
      <c r="DR123" s="844"/>
      <c r="DS123" s="844"/>
      <c r="DT123" s="844"/>
      <c r="DU123" s="845"/>
      <c r="DV123" s="888" t="s">
        <v>373</v>
      </c>
      <c r="DW123" s="889"/>
      <c r="DX123" s="889"/>
      <c r="DY123" s="889"/>
      <c r="DZ123" s="890"/>
    </row>
    <row r="124" spans="1:130" s="226" customFormat="1" ht="26.25" customHeight="1" thickBot="1" x14ac:dyDescent="0.2">
      <c r="A124" s="884"/>
      <c r="B124" s="885"/>
      <c r="C124" s="879" t="s">
        <v>399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373</v>
      </c>
      <c r="AB124" s="844"/>
      <c r="AC124" s="844"/>
      <c r="AD124" s="844"/>
      <c r="AE124" s="845"/>
      <c r="AF124" s="846" t="s">
        <v>374</v>
      </c>
      <c r="AG124" s="844"/>
      <c r="AH124" s="844"/>
      <c r="AI124" s="844"/>
      <c r="AJ124" s="845"/>
      <c r="AK124" s="846" t="s">
        <v>398</v>
      </c>
      <c r="AL124" s="844"/>
      <c r="AM124" s="844"/>
      <c r="AN124" s="844"/>
      <c r="AO124" s="845"/>
      <c r="AP124" s="888" t="s">
        <v>369</v>
      </c>
      <c r="AQ124" s="889"/>
      <c r="AR124" s="889"/>
      <c r="AS124" s="889"/>
      <c r="AT124" s="890"/>
      <c r="AU124" s="891" t="s">
        <v>417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373</v>
      </c>
      <c r="BR124" s="895"/>
      <c r="BS124" s="895"/>
      <c r="BT124" s="895"/>
      <c r="BU124" s="895"/>
      <c r="BV124" s="895" t="s">
        <v>373</v>
      </c>
      <c r="BW124" s="895"/>
      <c r="BX124" s="895"/>
      <c r="BY124" s="895"/>
      <c r="BZ124" s="895"/>
      <c r="CA124" s="895" t="s">
        <v>373</v>
      </c>
      <c r="CB124" s="895"/>
      <c r="CC124" s="895"/>
      <c r="CD124" s="895"/>
      <c r="CE124" s="895"/>
      <c r="CF124" s="790"/>
      <c r="CG124" s="791"/>
      <c r="CH124" s="791"/>
      <c r="CI124" s="791"/>
      <c r="CJ124" s="926"/>
      <c r="CK124" s="934"/>
      <c r="CL124" s="934"/>
      <c r="CM124" s="934"/>
      <c r="CN124" s="934"/>
      <c r="CO124" s="935"/>
      <c r="CP124" s="899" t="s">
        <v>418</v>
      </c>
      <c r="CQ124" s="900"/>
      <c r="CR124" s="900"/>
      <c r="CS124" s="900"/>
      <c r="CT124" s="900"/>
      <c r="CU124" s="900"/>
      <c r="CV124" s="900"/>
      <c r="CW124" s="900"/>
      <c r="CX124" s="900"/>
      <c r="CY124" s="900"/>
      <c r="CZ124" s="900"/>
      <c r="DA124" s="900"/>
      <c r="DB124" s="900"/>
      <c r="DC124" s="900"/>
      <c r="DD124" s="900"/>
      <c r="DE124" s="900"/>
      <c r="DF124" s="901"/>
      <c r="DG124" s="827" t="s">
        <v>402</v>
      </c>
      <c r="DH124" s="828"/>
      <c r="DI124" s="828"/>
      <c r="DJ124" s="828"/>
      <c r="DK124" s="829"/>
      <c r="DL124" s="830" t="s">
        <v>391</v>
      </c>
      <c r="DM124" s="828"/>
      <c r="DN124" s="828"/>
      <c r="DO124" s="828"/>
      <c r="DP124" s="829"/>
      <c r="DQ124" s="830" t="s">
        <v>373</v>
      </c>
      <c r="DR124" s="828"/>
      <c r="DS124" s="828"/>
      <c r="DT124" s="828"/>
      <c r="DU124" s="829"/>
      <c r="DV124" s="912" t="s">
        <v>373</v>
      </c>
      <c r="DW124" s="913"/>
      <c r="DX124" s="913"/>
      <c r="DY124" s="913"/>
      <c r="DZ124" s="914"/>
    </row>
    <row r="125" spans="1:130" s="226" customFormat="1" ht="26.25" customHeight="1" x14ac:dyDescent="0.15">
      <c r="A125" s="884"/>
      <c r="B125" s="885"/>
      <c r="C125" s="879" t="s">
        <v>401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394</v>
      </c>
      <c r="AB125" s="844"/>
      <c r="AC125" s="844"/>
      <c r="AD125" s="844"/>
      <c r="AE125" s="845"/>
      <c r="AF125" s="846" t="s">
        <v>391</v>
      </c>
      <c r="AG125" s="844"/>
      <c r="AH125" s="844"/>
      <c r="AI125" s="844"/>
      <c r="AJ125" s="845"/>
      <c r="AK125" s="846" t="s">
        <v>373</v>
      </c>
      <c r="AL125" s="844"/>
      <c r="AM125" s="844"/>
      <c r="AN125" s="844"/>
      <c r="AO125" s="845"/>
      <c r="AP125" s="888" t="s">
        <v>394</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419</v>
      </c>
      <c r="CL125" s="916"/>
      <c r="CM125" s="916"/>
      <c r="CN125" s="916"/>
      <c r="CO125" s="917"/>
      <c r="CP125" s="924" t="s">
        <v>420</v>
      </c>
      <c r="CQ125" s="872"/>
      <c r="CR125" s="872"/>
      <c r="CS125" s="872"/>
      <c r="CT125" s="872"/>
      <c r="CU125" s="872"/>
      <c r="CV125" s="872"/>
      <c r="CW125" s="872"/>
      <c r="CX125" s="872"/>
      <c r="CY125" s="872"/>
      <c r="CZ125" s="872"/>
      <c r="DA125" s="872"/>
      <c r="DB125" s="872"/>
      <c r="DC125" s="872"/>
      <c r="DD125" s="872"/>
      <c r="DE125" s="872"/>
      <c r="DF125" s="873"/>
      <c r="DG125" s="925" t="s">
        <v>411</v>
      </c>
      <c r="DH125" s="906"/>
      <c r="DI125" s="906"/>
      <c r="DJ125" s="906"/>
      <c r="DK125" s="906"/>
      <c r="DL125" s="906" t="s">
        <v>411</v>
      </c>
      <c r="DM125" s="906"/>
      <c r="DN125" s="906"/>
      <c r="DO125" s="906"/>
      <c r="DP125" s="906"/>
      <c r="DQ125" s="906" t="s">
        <v>394</v>
      </c>
      <c r="DR125" s="906"/>
      <c r="DS125" s="906"/>
      <c r="DT125" s="906"/>
      <c r="DU125" s="906"/>
      <c r="DV125" s="907" t="s">
        <v>394</v>
      </c>
      <c r="DW125" s="907"/>
      <c r="DX125" s="907"/>
      <c r="DY125" s="907"/>
      <c r="DZ125" s="908"/>
    </row>
    <row r="126" spans="1:130" s="226" customFormat="1" ht="26.25" customHeight="1" thickBot="1" x14ac:dyDescent="0.2">
      <c r="A126" s="884"/>
      <c r="B126" s="885"/>
      <c r="C126" s="879" t="s">
        <v>404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391</v>
      </c>
      <c r="AB126" s="844"/>
      <c r="AC126" s="844"/>
      <c r="AD126" s="844"/>
      <c r="AE126" s="845"/>
      <c r="AF126" s="846" t="s">
        <v>391</v>
      </c>
      <c r="AG126" s="844"/>
      <c r="AH126" s="844"/>
      <c r="AI126" s="844"/>
      <c r="AJ126" s="845"/>
      <c r="AK126" s="846" t="s">
        <v>373</v>
      </c>
      <c r="AL126" s="844"/>
      <c r="AM126" s="844"/>
      <c r="AN126" s="844"/>
      <c r="AO126" s="845"/>
      <c r="AP126" s="888" t="s">
        <v>373</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421</v>
      </c>
      <c r="CQ126" s="816"/>
      <c r="CR126" s="816"/>
      <c r="CS126" s="816"/>
      <c r="CT126" s="816"/>
      <c r="CU126" s="816"/>
      <c r="CV126" s="816"/>
      <c r="CW126" s="816"/>
      <c r="CX126" s="816"/>
      <c r="CY126" s="816"/>
      <c r="CZ126" s="816"/>
      <c r="DA126" s="816"/>
      <c r="DB126" s="816"/>
      <c r="DC126" s="816"/>
      <c r="DD126" s="816"/>
      <c r="DE126" s="816"/>
      <c r="DF126" s="817"/>
      <c r="DG126" s="880" t="s">
        <v>394</v>
      </c>
      <c r="DH126" s="881"/>
      <c r="DI126" s="881"/>
      <c r="DJ126" s="881"/>
      <c r="DK126" s="881"/>
      <c r="DL126" s="881" t="s">
        <v>394</v>
      </c>
      <c r="DM126" s="881"/>
      <c r="DN126" s="881"/>
      <c r="DO126" s="881"/>
      <c r="DP126" s="881"/>
      <c r="DQ126" s="881" t="s">
        <v>411</v>
      </c>
      <c r="DR126" s="881"/>
      <c r="DS126" s="881"/>
      <c r="DT126" s="881"/>
      <c r="DU126" s="881"/>
      <c r="DV126" s="858" t="s">
        <v>394</v>
      </c>
      <c r="DW126" s="858"/>
      <c r="DX126" s="858"/>
      <c r="DY126" s="858"/>
      <c r="DZ126" s="859"/>
    </row>
    <row r="127" spans="1:130" s="226" customFormat="1" ht="26.25" customHeight="1" x14ac:dyDescent="0.15">
      <c r="A127" s="886"/>
      <c r="B127" s="887"/>
      <c r="C127" s="902" t="s">
        <v>422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373</v>
      </c>
      <c r="AB127" s="844"/>
      <c r="AC127" s="844"/>
      <c r="AD127" s="844"/>
      <c r="AE127" s="845"/>
      <c r="AF127" s="846" t="s">
        <v>373</v>
      </c>
      <c r="AG127" s="844"/>
      <c r="AH127" s="844"/>
      <c r="AI127" s="844"/>
      <c r="AJ127" s="845"/>
      <c r="AK127" s="846" t="s">
        <v>373</v>
      </c>
      <c r="AL127" s="844"/>
      <c r="AM127" s="844"/>
      <c r="AN127" s="844"/>
      <c r="AO127" s="845"/>
      <c r="AP127" s="888" t="s">
        <v>391</v>
      </c>
      <c r="AQ127" s="889"/>
      <c r="AR127" s="889"/>
      <c r="AS127" s="889"/>
      <c r="AT127" s="890"/>
      <c r="AU127" s="228"/>
      <c r="AV127" s="228"/>
      <c r="AW127" s="228"/>
      <c r="AX127" s="905" t="s">
        <v>423</v>
      </c>
      <c r="AY127" s="876"/>
      <c r="AZ127" s="876"/>
      <c r="BA127" s="876"/>
      <c r="BB127" s="876"/>
      <c r="BC127" s="876"/>
      <c r="BD127" s="876"/>
      <c r="BE127" s="877"/>
      <c r="BF127" s="875" t="s">
        <v>424</v>
      </c>
      <c r="BG127" s="876"/>
      <c r="BH127" s="876"/>
      <c r="BI127" s="876"/>
      <c r="BJ127" s="876"/>
      <c r="BK127" s="876"/>
      <c r="BL127" s="877"/>
      <c r="BM127" s="875" t="s">
        <v>425</v>
      </c>
      <c r="BN127" s="876"/>
      <c r="BO127" s="876"/>
      <c r="BP127" s="876"/>
      <c r="BQ127" s="876"/>
      <c r="BR127" s="876"/>
      <c r="BS127" s="877"/>
      <c r="BT127" s="875" t="s">
        <v>426</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427</v>
      </c>
      <c r="CQ127" s="816"/>
      <c r="CR127" s="816"/>
      <c r="CS127" s="816"/>
      <c r="CT127" s="816"/>
      <c r="CU127" s="816"/>
      <c r="CV127" s="816"/>
      <c r="CW127" s="816"/>
      <c r="CX127" s="816"/>
      <c r="CY127" s="816"/>
      <c r="CZ127" s="816"/>
      <c r="DA127" s="816"/>
      <c r="DB127" s="816"/>
      <c r="DC127" s="816"/>
      <c r="DD127" s="816"/>
      <c r="DE127" s="816"/>
      <c r="DF127" s="817"/>
      <c r="DG127" s="880" t="s">
        <v>373</v>
      </c>
      <c r="DH127" s="881"/>
      <c r="DI127" s="881"/>
      <c r="DJ127" s="881"/>
      <c r="DK127" s="881"/>
      <c r="DL127" s="881" t="s">
        <v>373</v>
      </c>
      <c r="DM127" s="881"/>
      <c r="DN127" s="881"/>
      <c r="DO127" s="881"/>
      <c r="DP127" s="881"/>
      <c r="DQ127" s="881" t="s">
        <v>402</v>
      </c>
      <c r="DR127" s="881"/>
      <c r="DS127" s="881"/>
      <c r="DT127" s="881"/>
      <c r="DU127" s="881"/>
      <c r="DV127" s="858" t="s">
        <v>391</v>
      </c>
      <c r="DW127" s="858"/>
      <c r="DX127" s="858"/>
      <c r="DY127" s="858"/>
      <c r="DZ127" s="859"/>
    </row>
    <row r="128" spans="1:130" s="226" customFormat="1" ht="26.25" customHeight="1" thickBot="1" x14ac:dyDescent="0.2">
      <c r="A128" s="860" t="s">
        <v>428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429</v>
      </c>
      <c r="X128" s="862"/>
      <c r="Y128" s="862"/>
      <c r="Z128" s="863"/>
      <c r="AA128" s="864" t="s">
        <v>373</v>
      </c>
      <c r="AB128" s="865"/>
      <c r="AC128" s="865"/>
      <c r="AD128" s="865"/>
      <c r="AE128" s="866"/>
      <c r="AF128" s="867" t="s">
        <v>373</v>
      </c>
      <c r="AG128" s="865"/>
      <c r="AH128" s="865"/>
      <c r="AI128" s="865"/>
      <c r="AJ128" s="866"/>
      <c r="AK128" s="867" t="s">
        <v>391</v>
      </c>
      <c r="AL128" s="865"/>
      <c r="AM128" s="865"/>
      <c r="AN128" s="865"/>
      <c r="AO128" s="866"/>
      <c r="AP128" s="868"/>
      <c r="AQ128" s="869"/>
      <c r="AR128" s="869"/>
      <c r="AS128" s="869"/>
      <c r="AT128" s="870"/>
      <c r="AU128" s="228"/>
      <c r="AV128" s="228"/>
      <c r="AW128" s="228"/>
      <c r="AX128" s="871" t="s">
        <v>430</v>
      </c>
      <c r="AY128" s="872"/>
      <c r="AZ128" s="872"/>
      <c r="BA128" s="872"/>
      <c r="BB128" s="872"/>
      <c r="BC128" s="872"/>
      <c r="BD128" s="872"/>
      <c r="BE128" s="873"/>
      <c r="BF128" s="850" t="s">
        <v>411</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431</v>
      </c>
      <c r="CQ128" s="794"/>
      <c r="CR128" s="794"/>
      <c r="CS128" s="794"/>
      <c r="CT128" s="794"/>
      <c r="CU128" s="794"/>
      <c r="CV128" s="794"/>
      <c r="CW128" s="794"/>
      <c r="CX128" s="794"/>
      <c r="CY128" s="794"/>
      <c r="CZ128" s="794"/>
      <c r="DA128" s="794"/>
      <c r="DB128" s="794"/>
      <c r="DC128" s="794"/>
      <c r="DD128" s="794"/>
      <c r="DE128" s="794"/>
      <c r="DF128" s="795"/>
      <c r="DG128" s="854" t="s">
        <v>373</v>
      </c>
      <c r="DH128" s="855"/>
      <c r="DI128" s="855"/>
      <c r="DJ128" s="855"/>
      <c r="DK128" s="855"/>
      <c r="DL128" s="855" t="s">
        <v>411</v>
      </c>
      <c r="DM128" s="855"/>
      <c r="DN128" s="855"/>
      <c r="DO128" s="855"/>
      <c r="DP128" s="855"/>
      <c r="DQ128" s="855" t="s">
        <v>373</v>
      </c>
      <c r="DR128" s="855"/>
      <c r="DS128" s="855"/>
      <c r="DT128" s="855"/>
      <c r="DU128" s="855"/>
      <c r="DV128" s="856" t="s">
        <v>411</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432</v>
      </c>
      <c r="X129" s="841"/>
      <c r="Y129" s="841"/>
      <c r="Z129" s="842"/>
      <c r="AA129" s="843">
        <v>2689451</v>
      </c>
      <c r="AB129" s="844"/>
      <c r="AC129" s="844"/>
      <c r="AD129" s="844"/>
      <c r="AE129" s="845"/>
      <c r="AF129" s="846">
        <v>2920178</v>
      </c>
      <c r="AG129" s="844"/>
      <c r="AH129" s="844"/>
      <c r="AI129" s="844"/>
      <c r="AJ129" s="845"/>
      <c r="AK129" s="846">
        <v>3148065</v>
      </c>
      <c r="AL129" s="844"/>
      <c r="AM129" s="844"/>
      <c r="AN129" s="844"/>
      <c r="AO129" s="845"/>
      <c r="AP129" s="847"/>
      <c r="AQ129" s="848"/>
      <c r="AR129" s="848"/>
      <c r="AS129" s="848"/>
      <c r="AT129" s="849"/>
      <c r="AU129" s="229"/>
      <c r="AV129" s="229"/>
      <c r="AW129" s="229"/>
      <c r="AX129" s="815" t="s">
        <v>433</v>
      </c>
      <c r="AY129" s="816"/>
      <c r="AZ129" s="816"/>
      <c r="BA129" s="816"/>
      <c r="BB129" s="816"/>
      <c r="BC129" s="816"/>
      <c r="BD129" s="816"/>
      <c r="BE129" s="817"/>
      <c r="BF129" s="834" t="s">
        <v>434</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435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436</v>
      </c>
      <c r="X130" s="841"/>
      <c r="Y130" s="841"/>
      <c r="Z130" s="842"/>
      <c r="AA130" s="843">
        <v>366685</v>
      </c>
      <c r="AB130" s="844"/>
      <c r="AC130" s="844"/>
      <c r="AD130" s="844"/>
      <c r="AE130" s="845"/>
      <c r="AF130" s="846">
        <v>389974</v>
      </c>
      <c r="AG130" s="844"/>
      <c r="AH130" s="844"/>
      <c r="AI130" s="844"/>
      <c r="AJ130" s="845"/>
      <c r="AK130" s="846">
        <v>404439</v>
      </c>
      <c r="AL130" s="844"/>
      <c r="AM130" s="844"/>
      <c r="AN130" s="844"/>
      <c r="AO130" s="845"/>
      <c r="AP130" s="847"/>
      <c r="AQ130" s="848"/>
      <c r="AR130" s="848"/>
      <c r="AS130" s="848"/>
      <c r="AT130" s="849"/>
      <c r="AU130" s="229"/>
      <c r="AV130" s="229"/>
      <c r="AW130" s="229"/>
      <c r="AX130" s="815" t="s">
        <v>437</v>
      </c>
      <c r="AY130" s="816"/>
      <c r="AZ130" s="816"/>
      <c r="BA130" s="816"/>
      <c r="BB130" s="816"/>
      <c r="BC130" s="816"/>
      <c r="BD130" s="816"/>
      <c r="BE130" s="817"/>
      <c r="BF130" s="818">
        <v>6.4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438</v>
      </c>
      <c r="X131" s="825"/>
      <c r="Y131" s="825"/>
      <c r="Z131" s="826"/>
      <c r="AA131" s="827">
        <v>2322766</v>
      </c>
      <c r="AB131" s="828"/>
      <c r="AC131" s="828"/>
      <c r="AD131" s="828"/>
      <c r="AE131" s="829"/>
      <c r="AF131" s="830">
        <v>2530204</v>
      </c>
      <c r="AG131" s="828"/>
      <c r="AH131" s="828"/>
      <c r="AI131" s="828"/>
      <c r="AJ131" s="829"/>
      <c r="AK131" s="830">
        <v>2743626</v>
      </c>
      <c r="AL131" s="828"/>
      <c r="AM131" s="828"/>
      <c r="AN131" s="828"/>
      <c r="AO131" s="829"/>
      <c r="AP131" s="831"/>
      <c r="AQ131" s="832"/>
      <c r="AR131" s="832"/>
      <c r="AS131" s="832"/>
      <c r="AT131" s="833"/>
      <c r="AU131" s="229"/>
      <c r="AV131" s="229"/>
      <c r="AW131" s="229"/>
      <c r="AX131" s="793" t="s">
        <v>439</v>
      </c>
      <c r="AY131" s="794"/>
      <c r="AZ131" s="794"/>
      <c r="BA131" s="794"/>
      <c r="BB131" s="794"/>
      <c r="BC131" s="794"/>
      <c r="BD131" s="794"/>
      <c r="BE131" s="795"/>
      <c r="BF131" s="796" t="s">
        <v>440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441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442</v>
      </c>
      <c r="W132" s="806"/>
      <c r="X132" s="806"/>
      <c r="Y132" s="806"/>
      <c r="Z132" s="807"/>
      <c r="AA132" s="808">
        <v>6.2085031380000002</v>
      </c>
      <c r="AB132" s="809"/>
      <c r="AC132" s="809"/>
      <c r="AD132" s="809"/>
      <c r="AE132" s="810"/>
      <c r="AF132" s="811">
        <v>6.4116174030000002</v>
      </c>
      <c r="AG132" s="809"/>
      <c r="AH132" s="809"/>
      <c r="AI132" s="809"/>
      <c r="AJ132" s="810"/>
      <c r="AK132" s="811">
        <v>6.7419174479999997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443</v>
      </c>
      <c r="W133" s="785"/>
      <c r="X133" s="785"/>
      <c r="Y133" s="785"/>
      <c r="Z133" s="786"/>
      <c r="AA133" s="787">
        <v>6</v>
      </c>
      <c r="AB133" s="788"/>
      <c r="AC133" s="788"/>
      <c r="AD133" s="788"/>
      <c r="AE133" s="789"/>
      <c r="AF133" s="787">
        <v>6.1</v>
      </c>
      <c r="AG133" s="788"/>
      <c r="AH133" s="788"/>
      <c r="AI133" s="788"/>
      <c r="AJ133" s="789"/>
      <c r="AK133" s="787">
        <v>6.4</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A3l+hQbX3UX7jA7AB0MVlyw+tKSsUn2+OT/ZM+6UoRSQ45J2+DEZIOkkiJ3BJcX6UqEACmhTE2IoDuJMc6Bpw==" saltValue="wgB+xZLMSUh+81wWwiB4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444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TQuXQUIIZJPWkST3EybshXOdT3uUmkZt6mIVi80K1gjnYgD/yLxObJVZ5GR8hxcE6mLC6Hp6NmWOL1dD3P5Q==" saltValue="nchSZDog91+ZkVtjK9h8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445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447</v>
      </c>
      <c r="AP7" s="268"/>
      <c r="AQ7" s="269" t="s">
        <v>448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449</v>
      </c>
      <c r="AQ8" s="275" t="s">
        <v>450</v>
      </c>
      <c r="AR8" s="276" t="s">
        <v>451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452</v>
      </c>
      <c r="AL9" s="1195"/>
      <c r="AM9" s="1195"/>
      <c r="AN9" s="1196"/>
      <c r="AO9" s="277">
        <v>1015218</v>
      </c>
      <c r="AP9" s="277">
        <v>203206</v>
      </c>
      <c r="AQ9" s="278">
        <v>231388</v>
      </c>
      <c r="AR9" s="279">
        <v>-12.2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453</v>
      </c>
      <c r="AL10" s="1195"/>
      <c r="AM10" s="1195"/>
      <c r="AN10" s="1196"/>
      <c r="AO10" s="280">
        <v>119787</v>
      </c>
      <c r="AP10" s="280">
        <v>23977</v>
      </c>
      <c r="AQ10" s="281">
        <v>33497</v>
      </c>
      <c r="AR10" s="282">
        <v>-28.4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454</v>
      </c>
      <c r="AL11" s="1195"/>
      <c r="AM11" s="1195"/>
      <c r="AN11" s="1196"/>
      <c r="AO11" s="280" t="s">
        <v>455</v>
      </c>
      <c r="AP11" s="280" t="s">
        <v>455</v>
      </c>
      <c r="AQ11" s="281">
        <v>3588</v>
      </c>
      <c r="AR11" s="282" t="s">
        <v>455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456</v>
      </c>
      <c r="AL12" s="1195"/>
      <c r="AM12" s="1195"/>
      <c r="AN12" s="1196"/>
      <c r="AO12" s="280" t="s">
        <v>455</v>
      </c>
      <c r="AP12" s="280" t="s">
        <v>455</v>
      </c>
      <c r="AQ12" s="281" t="s">
        <v>455</v>
      </c>
      <c r="AR12" s="282" t="s">
        <v>455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457</v>
      </c>
      <c r="AL13" s="1195"/>
      <c r="AM13" s="1195"/>
      <c r="AN13" s="1196"/>
      <c r="AO13" s="280">
        <v>46313</v>
      </c>
      <c r="AP13" s="280">
        <v>9270</v>
      </c>
      <c r="AQ13" s="281">
        <v>10932</v>
      </c>
      <c r="AR13" s="282">
        <v>-15.2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458</v>
      </c>
      <c r="AL14" s="1195"/>
      <c r="AM14" s="1195"/>
      <c r="AN14" s="1196"/>
      <c r="AO14" s="280">
        <v>17109</v>
      </c>
      <c r="AP14" s="280">
        <v>3425</v>
      </c>
      <c r="AQ14" s="281">
        <v>4261</v>
      </c>
      <c r="AR14" s="282">
        <v>-19.600000000000001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459</v>
      </c>
      <c r="AL15" s="1198"/>
      <c r="AM15" s="1198"/>
      <c r="AN15" s="1199"/>
      <c r="AO15" s="280">
        <v>-87243</v>
      </c>
      <c r="AP15" s="280">
        <v>-17463</v>
      </c>
      <c r="AQ15" s="281">
        <v>-17972</v>
      </c>
      <c r="AR15" s="282">
        <v>-2.8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189</v>
      </c>
      <c r="AL16" s="1198"/>
      <c r="AM16" s="1198"/>
      <c r="AN16" s="1199"/>
      <c r="AO16" s="280">
        <v>1111184</v>
      </c>
      <c r="AP16" s="280">
        <v>222415</v>
      </c>
      <c r="AQ16" s="281">
        <v>265695</v>
      </c>
      <c r="AR16" s="282">
        <v>-16.3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461</v>
      </c>
      <c r="AP20" s="289" t="s">
        <v>462</v>
      </c>
      <c r="AQ20" s="290" t="s">
        <v>463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464</v>
      </c>
      <c r="AL21" s="1201"/>
      <c r="AM21" s="1201"/>
      <c r="AN21" s="1202"/>
      <c r="AO21" s="293">
        <v>12.81</v>
      </c>
      <c r="AP21" s="294">
        <v>23.14</v>
      </c>
      <c r="AQ21" s="295">
        <v>-10.33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465</v>
      </c>
      <c r="AL22" s="1201"/>
      <c r="AM22" s="1201"/>
      <c r="AN22" s="1202"/>
      <c r="AO22" s="298">
        <v>99.6</v>
      </c>
      <c r="AP22" s="299">
        <v>95.7</v>
      </c>
      <c r="AQ22" s="300">
        <v>3.9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466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467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447</v>
      </c>
      <c r="AP30" s="268"/>
      <c r="AQ30" s="269" t="s">
        <v>448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449</v>
      </c>
      <c r="AQ31" s="275" t="s">
        <v>450</v>
      </c>
      <c r="AR31" s="276" t="s">
        <v>451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469</v>
      </c>
      <c r="AL32" s="1185"/>
      <c r="AM32" s="1185"/>
      <c r="AN32" s="1186"/>
      <c r="AO32" s="308">
        <v>505938</v>
      </c>
      <c r="AP32" s="308">
        <v>101269</v>
      </c>
      <c r="AQ32" s="309">
        <v>153945</v>
      </c>
      <c r="AR32" s="310">
        <v>-34.200000000000003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470</v>
      </c>
      <c r="AL33" s="1185"/>
      <c r="AM33" s="1185"/>
      <c r="AN33" s="1186"/>
      <c r="AO33" s="308" t="s">
        <v>455</v>
      </c>
      <c r="AP33" s="308" t="s">
        <v>455</v>
      </c>
      <c r="AQ33" s="309" t="s">
        <v>455</v>
      </c>
      <c r="AR33" s="310" t="s">
        <v>455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471</v>
      </c>
      <c r="AL34" s="1185"/>
      <c r="AM34" s="1185"/>
      <c r="AN34" s="1186"/>
      <c r="AO34" s="308" t="s">
        <v>455</v>
      </c>
      <c r="AP34" s="308" t="s">
        <v>455</v>
      </c>
      <c r="AQ34" s="309">
        <v>4</v>
      </c>
      <c r="AR34" s="310" t="s">
        <v>455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472</v>
      </c>
      <c r="AL35" s="1185"/>
      <c r="AM35" s="1185"/>
      <c r="AN35" s="1186"/>
      <c r="AO35" s="308">
        <v>83474</v>
      </c>
      <c r="AP35" s="308">
        <v>16708</v>
      </c>
      <c r="AQ35" s="309">
        <v>31105</v>
      </c>
      <c r="AR35" s="310">
        <v>-46.3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473</v>
      </c>
      <c r="AL36" s="1185"/>
      <c r="AM36" s="1185"/>
      <c r="AN36" s="1186"/>
      <c r="AO36" s="308" t="s">
        <v>455</v>
      </c>
      <c r="AP36" s="308" t="s">
        <v>455</v>
      </c>
      <c r="AQ36" s="309">
        <v>3257</v>
      </c>
      <c r="AR36" s="310" t="s">
        <v>455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474</v>
      </c>
      <c r="AL37" s="1185"/>
      <c r="AM37" s="1185"/>
      <c r="AN37" s="1186"/>
      <c r="AO37" s="308" t="s">
        <v>455</v>
      </c>
      <c r="AP37" s="308" t="s">
        <v>455</v>
      </c>
      <c r="AQ37" s="309">
        <v>1590</v>
      </c>
      <c r="AR37" s="310" t="s">
        <v>455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475</v>
      </c>
      <c r="AL38" s="1188"/>
      <c r="AM38" s="1188"/>
      <c r="AN38" s="1189"/>
      <c r="AO38" s="311" t="s">
        <v>455</v>
      </c>
      <c r="AP38" s="311" t="s">
        <v>455</v>
      </c>
      <c r="AQ38" s="312">
        <v>20</v>
      </c>
      <c r="AR38" s="300" t="s">
        <v>455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476</v>
      </c>
      <c r="AL39" s="1188"/>
      <c r="AM39" s="1188"/>
      <c r="AN39" s="1189"/>
      <c r="AO39" s="308" t="s">
        <v>455</v>
      </c>
      <c r="AP39" s="308" t="s">
        <v>455</v>
      </c>
      <c r="AQ39" s="309">
        <v>-7358</v>
      </c>
      <c r="AR39" s="310" t="s">
        <v>455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477</v>
      </c>
      <c r="AL40" s="1185"/>
      <c r="AM40" s="1185"/>
      <c r="AN40" s="1186"/>
      <c r="AO40" s="308">
        <v>-404439</v>
      </c>
      <c r="AP40" s="308">
        <v>-80953</v>
      </c>
      <c r="AQ40" s="309">
        <v>-130450</v>
      </c>
      <c r="AR40" s="310">
        <v>-37.9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261</v>
      </c>
      <c r="AL41" s="1191"/>
      <c r="AM41" s="1191"/>
      <c r="AN41" s="1192"/>
      <c r="AO41" s="308">
        <v>184973</v>
      </c>
      <c r="AP41" s="308">
        <v>37024</v>
      </c>
      <c r="AQ41" s="309">
        <v>52112</v>
      </c>
      <c r="AR41" s="310">
        <v>-29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447</v>
      </c>
      <c r="AN49" s="1179" t="s">
        <v>481</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482</v>
      </c>
      <c r="AO50" s="325" t="s">
        <v>483</v>
      </c>
      <c r="AP50" s="326" t="s">
        <v>484</v>
      </c>
      <c r="AQ50" s="327" t="s">
        <v>485</v>
      </c>
      <c r="AR50" s="328" t="s">
        <v>486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487</v>
      </c>
      <c r="AL51" s="321"/>
      <c r="AM51" s="329">
        <v>7201897</v>
      </c>
      <c r="AN51" s="330">
        <v>1224812</v>
      </c>
      <c r="AO51" s="331">
        <v>189.3</v>
      </c>
      <c r="AP51" s="332">
        <v>291173</v>
      </c>
      <c r="AQ51" s="333">
        <v>-0.3</v>
      </c>
      <c r="AR51" s="334">
        <v>189.6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488</v>
      </c>
      <c r="AM52" s="337">
        <v>794199</v>
      </c>
      <c r="AN52" s="338">
        <v>135068</v>
      </c>
      <c r="AO52" s="339">
        <v>96.3</v>
      </c>
      <c r="AP52" s="340">
        <v>119071</v>
      </c>
      <c r="AQ52" s="341">
        <v>-6.7</v>
      </c>
      <c r="AR52" s="342">
        <v>103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489</v>
      </c>
      <c r="AL53" s="321"/>
      <c r="AM53" s="329">
        <v>5686166</v>
      </c>
      <c r="AN53" s="330">
        <v>996873</v>
      </c>
      <c r="AO53" s="331">
        <v>-18.600000000000001</v>
      </c>
      <c r="AP53" s="332">
        <v>271581</v>
      </c>
      <c r="AQ53" s="333">
        <v>-6.7</v>
      </c>
      <c r="AR53" s="334">
        <v>-11.9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488</v>
      </c>
      <c r="AM54" s="337">
        <v>381303</v>
      </c>
      <c r="AN54" s="338">
        <v>66848</v>
      </c>
      <c r="AO54" s="339">
        <v>-50.5</v>
      </c>
      <c r="AP54" s="340">
        <v>117844</v>
      </c>
      <c r="AQ54" s="341">
        <v>-1</v>
      </c>
      <c r="AR54" s="342">
        <v>-49.5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490</v>
      </c>
      <c r="AL55" s="321"/>
      <c r="AM55" s="329">
        <v>2976120</v>
      </c>
      <c r="AN55" s="330">
        <v>544379</v>
      </c>
      <c r="AO55" s="331">
        <v>-45.4</v>
      </c>
      <c r="AP55" s="332">
        <v>268375</v>
      </c>
      <c r="AQ55" s="333">
        <v>-1.2</v>
      </c>
      <c r="AR55" s="334">
        <v>-44.2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488</v>
      </c>
      <c r="AM56" s="337">
        <v>513242</v>
      </c>
      <c r="AN56" s="338">
        <v>93880</v>
      </c>
      <c r="AO56" s="339">
        <v>40.4</v>
      </c>
      <c r="AP56" s="340">
        <v>119602</v>
      </c>
      <c r="AQ56" s="341">
        <v>1.5</v>
      </c>
      <c r="AR56" s="342">
        <v>38.9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491</v>
      </c>
      <c r="AL57" s="321"/>
      <c r="AM57" s="329">
        <v>5768846</v>
      </c>
      <c r="AN57" s="330">
        <v>1099666</v>
      </c>
      <c r="AO57" s="331">
        <v>102</v>
      </c>
      <c r="AP57" s="332">
        <v>301035</v>
      </c>
      <c r="AQ57" s="333">
        <v>12.2</v>
      </c>
      <c r="AR57" s="334">
        <v>89.8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488</v>
      </c>
      <c r="AM58" s="337">
        <v>587803</v>
      </c>
      <c r="AN58" s="338">
        <v>112048</v>
      </c>
      <c r="AO58" s="339">
        <v>19.399999999999999</v>
      </c>
      <c r="AP58" s="340">
        <v>154376</v>
      </c>
      <c r="AQ58" s="341">
        <v>29.1</v>
      </c>
      <c r="AR58" s="342">
        <v>-9.6999999999999993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492</v>
      </c>
      <c r="AL59" s="321"/>
      <c r="AM59" s="329">
        <v>3113812</v>
      </c>
      <c r="AN59" s="330">
        <v>623261</v>
      </c>
      <c r="AO59" s="331">
        <v>-43.3</v>
      </c>
      <c r="AP59" s="332">
        <v>277467</v>
      </c>
      <c r="AQ59" s="333">
        <v>-7.8</v>
      </c>
      <c r="AR59" s="334">
        <v>-35.5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488</v>
      </c>
      <c r="AM60" s="337">
        <v>164997</v>
      </c>
      <c r="AN60" s="338">
        <v>33026</v>
      </c>
      <c r="AO60" s="339">
        <v>-70.5</v>
      </c>
      <c r="AP60" s="340">
        <v>128378</v>
      </c>
      <c r="AQ60" s="341">
        <v>-16.8</v>
      </c>
      <c r="AR60" s="342">
        <v>-53.7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493</v>
      </c>
      <c r="AL61" s="343"/>
      <c r="AM61" s="344">
        <v>4949368</v>
      </c>
      <c r="AN61" s="345">
        <v>897798</v>
      </c>
      <c r="AO61" s="346">
        <v>36.799999999999997</v>
      </c>
      <c r="AP61" s="347">
        <v>281926</v>
      </c>
      <c r="AQ61" s="348">
        <v>-0.8</v>
      </c>
      <c r="AR61" s="334">
        <v>37.6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488</v>
      </c>
      <c r="AM62" s="337">
        <v>488309</v>
      </c>
      <c r="AN62" s="338">
        <v>88174</v>
      </c>
      <c r="AO62" s="339">
        <v>7</v>
      </c>
      <c r="AP62" s="340">
        <v>127854</v>
      </c>
      <c r="AQ62" s="341">
        <v>1.2</v>
      </c>
      <c r="AR62" s="342">
        <v>5.8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YSS/4h5szXkE3kshZfs6rtHKJo9TuzAhGUHYOeROtx0zlxlyNgIT+fTI4EeN/qAF5C6PrLbnX4gWKmjWVwxLg==" saltValue="nkY8kufeiaLHvhG32xyi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495</v>
      </c>
    </row>
    <row r="120" spans="125:125" ht="13.5" hidden="1" customHeight="1" x14ac:dyDescent="0.15"/>
    <row r="121" spans="125:125" ht="13.5" hidden="1" customHeight="1" x14ac:dyDescent="0.15">
      <c r="DU121" s="255"/>
    </row>
  </sheetData>
  <sheetProtection algorithmName="SHA-512" hashValue="chkmI+9yX3JxAnF4lSqLND4eqtkLInJf/oiCOVK33f6JL7I8+Cr/xIl3zpVXH224mLvUWN7XhmR4TYz28VQW4w==" saltValue="4OR0gkfIVx12t+at3BE2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496</v>
      </c>
    </row>
  </sheetData>
  <sheetProtection algorithmName="SHA-512" hashValue="wQyQmSvHN/wWSHgC8Ef31+rXHQodMd2xXV1okQO2VXsCq6NIJ+I89UcxwPFIk7PF+8E/DZHbOF//0Yv8+fZ4Fw==" saltValue="ib4kr2QRqpB/Zpp4AMDD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497</v>
      </c>
      <c r="G46" s="8" t="s">
        <v>498</v>
      </c>
      <c r="H46" s="8" t="s">
        <v>499</v>
      </c>
      <c r="I46" s="8" t="s">
        <v>500</v>
      </c>
      <c r="J46" s="9" t="s">
        <v>501</v>
      </c>
    </row>
    <row r="47" spans="2:10" ht="57.75" customHeight="1" x14ac:dyDescent="0.15">
      <c r="B47" s="10"/>
      <c r="C47" s="1203" t="s">
        <v>3</v>
      </c>
      <c r="D47" s="1203"/>
      <c r="E47" s="1204"/>
      <c r="F47" s="11">
        <v>49.25</v>
      </c>
      <c r="G47" s="12">
        <v>61.4</v>
      </c>
      <c r="H47" s="12">
        <v>68.510000000000005</v>
      </c>
      <c r="I47" s="12">
        <v>83.66</v>
      </c>
      <c r="J47" s="13">
        <v>95.09</v>
      </c>
    </row>
    <row r="48" spans="2:10" ht="57.75" customHeight="1" x14ac:dyDescent="0.15">
      <c r="B48" s="14"/>
      <c r="C48" s="1205" t="s">
        <v>4</v>
      </c>
      <c r="D48" s="1205"/>
      <c r="E48" s="1206"/>
      <c r="F48" s="15">
        <v>25.68</v>
      </c>
      <c r="G48" s="16">
        <v>20.440000000000001</v>
      </c>
      <c r="H48" s="16">
        <v>28.43</v>
      </c>
      <c r="I48" s="16">
        <v>34.630000000000003</v>
      </c>
      <c r="J48" s="17">
        <v>2.4500000000000002</v>
      </c>
    </row>
    <row r="49" spans="2:10" ht="57.75" customHeight="1" thickBot="1" x14ac:dyDescent="0.2">
      <c r="B49" s="18"/>
      <c r="C49" s="1207" t="s">
        <v>5</v>
      </c>
      <c r="D49" s="1207"/>
      <c r="E49" s="1208"/>
      <c r="F49" s="19">
        <v>4</v>
      </c>
      <c r="G49" s="20" t="s">
        <v>502</v>
      </c>
      <c r="H49" s="20">
        <v>4.3899999999999997</v>
      </c>
      <c r="I49" s="20">
        <v>15.32</v>
      </c>
      <c r="J49" s="21" t="s">
        <v>503</v>
      </c>
    </row>
    <row r="50" spans="2:10" x14ac:dyDescent="0.15"/>
  </sheetData>
  <sheetProtection algorithmName="SHA-512" hashValue="ond5KHNy3rT5tKTLilio7LjbEgrURsEAz3Gr+24UMFJJ31hgTMAYpOT1oBZzDKLHsENHpbzfG46RgH6HjKGH6w==" saltValue="IuyuM+UeNI6QT+abXyEI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2023-10-04T02:09:23Z</cp:lastPrinted>
  <dcterms:created xsi:type="dcterms:W3CDTF">2023-02-20T04:10:08Z</dcterms:created>
  <dcterms:modified xsi:type="dcterms:W3CDTF">2023-10-04T02:13:39Z</dcterms:modified>
  <cp:category/>
</cp:coreProperties>
</file>